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Byty 2025\Podklad pro VŘ\Matoušova 1552-18, byt 3\"/>
    </mc:Choice>
  </mc:AlternateContent>
  <bookViews>
    <workbookView xWindow="0" yWindow="0" windowWidth="0" windowHeight="0"/>
  </bookViews>
  <sheets>
    <sheet name="Rekapitulace zakázky" sheetId="1" r:id="rId1"/>
    <sheet name="250616 - Matoušova 1552-1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'250616 - Matoušova 1552-1...'!$C$103:$K$482</definedName>
    <definedName name="_xlnm.Print_Area" localSheetId="1">'250616 - Matoušova 1552-1...'!$C$4:$J$37,'250616 - Matoušova 1552-1...'!$C$43:$J$87,'250616 - Matoušova 1552-1...'!$C$93:$T$482</definedName>
    <definedName name="_xlnm.Print_Titles" localSheetId="1">'250616 - Matoušova 1552-1...'!$103:$103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482"/>
  <c r="BH482"/>
  <c r="BG482"/>
  <c r="BE482"/>
  <c r="T482"/>
  <c r="T481"/>
  <c r="R482"/>
  <c r="R481"/>
  <c r="P482"/>
  <c r="P481"/>
  <c r="BI479"/>
  <c r="BH479"/>
  <c r="BG479"/>
  <c r="BE479"/>
  <c r="T479"/>
  <c r="T478"/>
  <c r="R479"/>
  <c r="R478"/>
  <c r="P479"/>
  <c r="P478"/>
  <c r="BI475"/>
  <c r="BH475"/>
  <c r="BG475"/>
  <c r="BE475"/>
  <c r="T475"/>
  <c r="T474"/>
  <c r="T473"/>
  <c r="R475"/>
  <c r="R474"/>
  <c r="R473"/>
  <c r="P475"/>
  <c r="P474"/>
  <c r="P473"/>
  <c r="BI471"/>
  <c r="BH471"/>
  <c r="BG471"/>
  <c r="BE471"/>
  <c r="T471"/>
  <c r="T470"/>
  <c r="T469"/>
  <c r="R471"/>
  <c r="R470"/>
  <c r="R469"/>
  <c r="P471"/>
  <c r="P470"/>
  <c r="P469"/>
  <c r="BI467"/>
  <c r="BH467"/>
  <c r="BG467"/>
  <c r="BE467"/>
  <c r="T467"/>
  <c r="R467"/>
  <c r="P467"/>
  <c r="BI465"/>
  <c r="BH465"/>
  <c r="BG465"/>
  <c r="BE465"/>
  <c r="T465"/>
  <c r="R465"/>
  <c r="P465"/>
  <c r="BI462"/>
  <c r="BH462"/>
  <c r="BG462"/>
  <c r="BE462"/>
  <c r="T462"/>
  <c r="R462"/>
  <c r="P462"/>
  <c r="BI460"/>
  <c r="BH460"/>
  <c r="BG460"/>
  <c r="BE460"/>
  <c r="T460"/>
  <c r="R460"/>
  <c r="P460"/>
  <c r="BI458"/>
  <c r="BH458"/>
  <c r="BG458"/>
  <c r="BE458"/>
  <c r="T458"/>
  <c r="R458"/>
  <c r="P458"/>
  <c r="BI456"/>
  <c r="BH456"/>
  <c r="BG456"/>
  <c r="BE456"/>
  <c r="T456"/>
  <c r="R456"/>
  <c r="P456"/>
  <c r="BI454"/>
  <c r="BH454"/>
  <c r="BG454"/>
  <c r="BE454"/>
  <c r="T454"/>
  <c r="R454"/>
  <c r="P454"/>
  <c r="BI452"/>
  <c r="BH452"/>
  <c r="BG452"/>
  <c r="BE452"/>
  <c r="T452"/>
  <c r="R452"/>
  <c r="P452"/>
  <c r="BI450"/>
  <c r="BH450"/>
  <c r="BG450"/>
  <c r="BE450"/>
  <c r="T450"/>
  <c r="R450"/>
  <c r="P450"/>
  <c r="BI447"/>
  <c r="BH447"/>
  <c r="BG447"/>
  <c r="BE447"/>
  <c r="T447"/>
  <c r="R447"/>
  <c r="P447"/>
  <c r="BI445"/>
  <c r="BH445"/>
  <c r="BG445"/>
  <c r="BE445"/>
  <c r="T445"/>
  <c r="R445"/>
  <c r="P445"/>
  <c r="BI443"/>
  <c r="BH443"/>
  <c r="BG443"/>
  <c r="BE443"/>
  <c r="T443"/>
  <c r="R443"/>
  <c r="P443"/>
  <c r="BI441"/>
  <c r="BH441"/>
  <c r="BG441"/>
  <c r="BE441"/>
  <c r="T441"/>
  <c r="R441"/>
  <c r="P441"/>
  <c r="BI439"/>
  <c r="BH439"/>
  <c r="BG439"/>
  <c r="BE439"/>
  <c r="T439"/>
  <c r="R439"/>
  <c r="P439"/>
  <c r="BI437"/>
  <c r="BH437"/>
  <c r="BG437"/>
  <c r="BE437"/>
  <c r="T437"/>
  <c r="R437"/>
  <c r="P437"/>
  <c r="BI433"/>
  <c r="BH433"/>
  <c r="BG433"/>
  <c r="BE433"/>
  <c r="T433"/>
  <c r="R433"/>
  <c r="P433"/>
  <c r="BI432"/>
  <c r="BH432"/>
  <c r="BG432"/>
  <c r="BE432"/>
  <c r="T432"/>
  <c r="R432"/>
  <c r="P432"/>
  <c r="BI430"/>
  <c r="BH430"/>
  <c r="BG430"/>
  <c r="BE430"/>
  <c r="T430"/>
  <c r="R430"/>
  <c r="P430"/>
  <c r="BI427"/>
  <c r="BH427"/>
  <c r="BG427"/>
  <c r="BE427"/>
  <c r="T427"/>
  <c r="R427"/>
  <c r="P427"/>
  <c r="BI425"/>
  <c r="BH425"/>
  <c r="BG425"/>
  <c r="BE425"/>
  <c r="T425"/>
  <c r="R425"/>
  <c r="P425"/>
  <c r="BI423"/>
  <c r="BH423"/>
  <c r="BG423"/>
  <c r="BE423"/>
  <c r="T423"/>
  <c r="R423"/>
  <c r="P423"/>
  <c r="BI422"/>
  <c r="BH422"/>
  <c r="BG422"/>
  <c r="BE422"/>
  <c r="T422"/>
  <c r="R422"/>
  <c r="P422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6"/>
  <c r="BH416"/>
  <c r="BG416"/>
  <c r="BE416"/>
  <c r="T416"/>
  <c r="R416"/>
  <c r="P416"/>
  <c r="BI413"/>
  <c r="BH413"/>
  <c r="BG413"/>
  <c r="BE413"/>
  <c r="T413"/>
  <c r="R413"/>
  <c r="P413"/>
  <c r="BI412"/>
  <c r="BH412"/>
  <c r="BG412"/>
  <c r="BE412"/>
  <c r="T412"/>
  <c r="R412"/>
  <c r="P412"/>
  <c r="BI410"/>
  <c r="BH410"/>
  <c r="BG410"/>
  <c r="BE410"/>
  <c r="T410"/>
  <c r="R410"/>
  <c r="P410"/>
  <c r="BI409"/>
  <c r="BH409"/>
  <c r="BG409"/>
  <c r="BE409"/>
  <c r="T409"/>
  <c r="R409"/>
  <c r="P409"/>
  <c r="BI402"/>
  <c r="BH402"/>
  <c r="BG402"/>
  <c r="BE402"/>
  <c r="T402"/>
  <c r="R402"/>
  <c r="P402"/>
  <c r="BI396"/>
  <c r="BH396"/>
  <c r="BG396"/>
  <c r="BE396"/>
  <c r="T396"/>
  <c r="R396"/>
  <c r="P396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7"/>
  <c r="BH387"/>
  <c r="BG387"/>
  <c r="BE387"/>
  <c r="T387"/>
  <c r="R387"/>
  <c r="P387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74"/>
  <c r="BH374"/>
  <c r="BG374"/>
  <c r="BE374"/>
  <c r="T374"/>
  <c r="R374"/>
  <c r="P374"/>
  <c r="BI373"/>
  <c r="BH373"/>
  <c r="BG373"/>
  <c r="BE373"/>
  <c r="T373"/>
  <c r="R373"/>
  <c r="P373"/>
  <c r="BI370"/>
  <c r="BH370"/>
  <c r="BG370"/>
  <c r="BE370"/>
  <c r="T370"/>
  <c r="R370"/>
  <c r="P370"/>
  <c r="BI367"/>
  <c r="BH367"/>
  <c r="BG367"/>
  <c r="BE367"/>
  <c r="T367"/>
  <c r="R367"/>
  <c r="P367"/>
  <c r="BI365"/>
  <c r="BH365"/>
  <c r="BG365"/>
  <c r="BE365"/>
  <c r="T365"/>
  <c r="R365"/>
  <c r="P365"/>
  <c r="BI361"/>
  <c r="BH361"/>
  <c r="BG361"/>
  <c r="BE361"/>
  <c r="T361"/>
  <c r="R361"/>
  <c r="P361"/>
  <c r="BI359"/>
  <c r="BH359"/>
  <c r="BG359"/>
  <c r="BE359"/>
  <c r="T359"/>
  <c r="R359"/>
  <c r="P359"/>
  <c r="BI356"/>
  <c r="BH356"/>
  <c r="BG356"/>
  <c r="BE356"/>
  <c r="T356"/>
  <c r="R356"/>
  <c r="P356"/>
  <c r="BI353"/>
  <c r="BH353"/>
  <c r="BG353"/>
  <c r="BE353"/>
  <c r="T353"/>
  <c r="R353"/>
  <c r="P353"/>
  <c r="BI352"/>
  <c r="BH352"/>
  <c r="BG352"/>
  <c r="BE352"/>
  <c r="T352"/>
  <c r="R352"/>
  <c r="P352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5"/>
  <c r="BH345"/>
  <c r="BG345"/>
  <c r="BE345"/>
  <c r="T345"/>
  <c r="R345"/>
  <c r="P345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8"/>
  <c r="BH338"/>
  <c r="BG338"/>
  <c r="BE338"/>
  <c r="T338"/>
  <c r="R338"/>
  <c r="P338"/>
  <c r="BI337"/>
  <c r="BH337"/>
  <c r="BG337"/>
  <c r="BE337"/>
  <c r="T337"/>
  <c r="R337"/>
  <c r="P337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6"/>
  <c r="BH276"/>
  <c r="BG276"/>
  <c r="BE276"/>
  <c r="T276"/>
  <c r="R276"/>
  <c r="P276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7"/>
  <c r="BH257"/>
  <c r="BG257"/>
  <c r="BE257"/>
  <c r="T257"/>
  <c r="R257"/>
  <c r="P257"/>
  <c r="BI255"/>
  <c r="BH255"/>
  <c r="BG255"/>
  <c r="BE255"/>
  <c r="T255"/>
  <c r="R255"/>
  <c r="P255"/>
  <c r="BI254"/>
  <c r="BH254"/>
  <c r="BG254"/>
  <c r="BE254"/>
  <c r="T254"/>
  <c r="R254"/>
  <c r="P254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09"/>
  <c r="BH209"/>
  <c r="BG209"/>
  <c r="BE209"/>
  <c r="T209"/>
  <c r="R209"/>
  <c r="P209"/>
  <c r="BI205"/>
  <c r="BH205"/>
  <c r="BG205"/>
  <c r="BE205"/>
  <c r="T205"/>
  <c r="R205"/>
  <c r="P205"/>
  <c r="BI201"/>
  <c r="BH201"/>
  <c r="BG201"/>
  <c r="BE201"/>
  <c r="T201"/>
  <c r="T200"/>
  <c r="R201"/>
  <c r="R200"/>
  <c r="P201"/>
  <c r="P200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7"/>
  <c r="BH187"/>
  <c r="BG187"/>
  <c r="BE187"/>
  <c r="T187"/>
  <c r="R187"/>
  <c r="P187"/>
  <c r="BI185"/>
  <c r="BH185"/>
  <c r="BG185"/>
  <c r="BE185"/>
  <c r="T185"/>
  <c r="R185"/>
  <c r="P185"/>
  <c r="BI182"/>
  <c r="BH182"/>
  <c r="BG182"/>
  <c r="BE182"/>
  <c r="T182"/>
  <c r="R182"/>
  <c r="P182"/>
  <c r="BI175"/>
  <c r="BH175"/>
  <c r="BG175"/>
  <c r="BE175"/>
  <c r="T175"/>
  <c r="R175"/>
  <c r="P175"/>
  <c r="BI173"/>
  <c r="BH173"/>
  <c r="BG173"/>
  <c r="BE173"/>
  <c r="T173"/>
  <c r="R173"/>
  <c r="P173"/>
  <c r="BI169"/>
  <c r="BH169"/>
  <c r="BG169"/>
  <c r="BE169"/>
  <c r="T169"/>
  <c r="R169"/>
  <c r="P169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21"/>
  <c r="BH121"/>
  <c r="BG121"/>
  <c r="BE121"/>
  <c r="T121"/>
  <c r="R121"/>
  <c r="P121"/>
  <c r="BI118"/>
  <c r="BH118"/>
  <c r="BG118"/>
  <c r="BE118"/>
  <c r="T118"/>
  <c r="R118"/>
  <c r="P118"/>
  <c r="BI114"/>
  <c r="BH114"/>
  <c r="BG114"/>
  <c r="BE114"/>
  <c r="T114"/>
  <c r="R114"/>
  <c r="P114"/>
  <c r="BI107"/>
  <c r="BH107"/>
  <c r="BG107"/>
  <c r="BE107"/>
  <c r="T107"/>
  <c r="R107"/>
  <c r="P107"/>
  <c r="J101"/>
  <c r="F100"/>
  <c r="F98"/>
  <c r="E96"/>
  <c r="J51"/>
  <c r="F50"/>
  <c r="F48"/>
  <c r="E46"/>
  <c r="J19"/>
  <c r="E19"/>
  <c r="J100"/>
  <c r="J18"/>
  <c r="J16"/>
  <c r="E16"/>
  <c r="F101"/>
  <c r="J15"/>
  <c r="J10"/>
  <c r="J48"/>
  <c i="1" r="L50"/>
  <c r="AM50"/>
  <c r="AM49"/>
  <c r="L49"/>
  <c r="AM47"/>
  <c r="L47"/>
  <c r="L45"/>
  <c r="L44"/>
  <c i="2" r="J460"/>
  <c r="J402"/>
  <c r="J334"/>
  <c r="J267"/>
  <c r="BK221"/>
  <c r="BK160"/>
  <c r="BK479"/>
  <c r="BK433"/>
  <c r="BK402"/>
  <c r="BK356"/>
  <c r="BK327"/>
  <c r="J249"/>
  <c r="J185"/>
  <c r="BK462"/>
  <c r="BK396"/>
  <c r="J317"/>
  <c r="BK258"/>
  <c r="BK127"/>
  <c r="BK393"/>
  <c r="BK321"/>
  <c r="J262"/>
  <c r="BK216"/>
  <c r="BK114"/>
  <c r="J432"/>
  <c r="BK389"/>
  <c r="BK334"/>
  <c r="BK262"/>
  <c r="BK156"/>
  <c r="BK352"/>
  <c r="BK311"/>
  <c r="BK241"/>
  <c r="BK123"/>
  <c r="BK418"/>
  <c r="J315"/>
  <c r="BK254"/>
  <c r="J192"/>
  <c r="BK154"/>
  <c r="BK439"/>
  <c r="J337"/>
  <c r="BK283"/>
  <c r="J219"/>
  <c r="J150"/>
  <c r="J447"/>
  <c r="BK422"/>
  <c r="BK387"/>
  <c r="BK341"/>
  <c r="J304"/>
  <c r="BK264"/>
  <c r="J196"/>
  <c r="BK441"/>
  <c r="BK384"/>
  <c r="BK333"/>
  <c r="BK284"/>
  <c r="BK209"/>
  <c r="J482"/>
  <c r="BK410"/>
  <c r="BK347"/>
  <c r="J313"/>
  <c r="BK281"/>
  <c r="BK175"/>
  <c r="BK345"/>
  <c r="BK275"/>
  <c r="J258"/>
  <c r="BK201"/>
  <c r="BK107"/>
  <c r="BK427"/>
  <c r="J370"/>
  <c r="BK331"/>
  <c r="BK243"/>
  <c r="J190"/>
  <c r="J323"/>
  <c r="J257"/>
  <c r="J216"/>
  <c r="J327"/>
  <c r="J276"/>
  <c r="J160"/>
  <c r="BK121"/>
  <c r="J441"/>
  <c r="J356"/>
  <c r="J293"/>
  <c r="BK268"/>
  <c r="BK194"/>
  <c r="J132"/>
  <c r="J471"/>
  <c r="J416"/>
  <c r="J348"/>
  <c r="BK315"/>
  <c r="J260"/>
  <c r="J214"/>
  <c r="J145"/>
  <c r="BK437"/>
  <c r="BK391"/>
  <c r="J353"/>
  <c r="J301"/>
  <c r="J270"/>
  <c r="J235"/>
  <c r="BK471"/>
  <c r="J413"/>
  <c r="J367"/>
  <c r="BK306"/>
  <c r="BK276"/>
  <c r="J173"/>
  <c r="J420"/>
  <c r="J365"/>
  <c r="J288"/>
  <c r="J254"/>
  <c r="BK214"/>
  <c r="BK138"/>
  <c r="J450"/>
  <c r="BK342"/>
  <c r="BK319"/>
  <c r="J232"/>
  <c r="J134"/>
  <c r="BK348"/>
  <c r="J296"/>
  <c r="J255"/>
  <c r="J169"/>
  <c r="J121"/>
  <c r="J396"/>
  <c r="J322"/>
  <c r="BK278"/>
  <c r="BK225"/>
  <c r="J162"/>
  <c r="BK132"/>
  <c r="BK430"/>
  <c r="BK353"/>
  <c r="J278"/>
  <c r="BK266"/>
  <c r="BK467"/>
  <c r="BK445"/>
  <c r="BK365"/>
  <c r="J311"/>
  <c r="J229"/>
  <c r="BK152"/>
  <c r="BK447"/>
  <c r="J410"/>
  <c r="J345"/>
  <c r="J272"/>
  <c r="J194"/>
  <c r="BK130"/>
  <c r="BK416"/>
  <c r="BK322"/>
  <c r="BK286"/>
  <c r="BK270"/>
  <c r="BK456"/>
  <c r="BK412"/>
  <c r="BK340"/>
  <c r="J279"/>
  <c r="J251"/>
  <c r="BK198"/>
  <c r="J479"/>
  <c r="J422"/>
  <c r="J382"/>
  <c r="J341"/>
  <c r="BK267"/>
  <c r="J230"/>
  <c r="J437"/>
  <c r="J326"/>
  <c r="BK291"/>
  <c r="J198"/>
  <c r="BK370"/>
  <c r="J291"/>
  <c r="BK230"/>
  <c r="J205"/>
  <c r="BK482"/>
  <c r="J393"/>
  <c r="J292"/>
  <c r="J241"/>
  <c r="BK185"/>
  <c r="BK145"/>
  <c r="J107"/>
  <c r="BK169"/>
  <c r="J475"/>
  <c r="BK432"/>
  <c r="J342"/>
  <c r="J298"/>
  <c r="J243"/>
  <c r="J152"/>
  <c r="BK454"/>
  <c r="J409"/>
  <c r="BK338"/>
  <c r="BK312"/>
  <c r="J282"/>
  <c r="J182"/>
  <c r="BK425"/>
  <c r="J391"/>
  <c r="BK332"/>
  <c r="J266"/>
  <c r="BK227"/>
  <c r="BK187"/>
  <c r="J433"/>
  <c r="J352"/>
  <c r="J321"/>
  <c r="BK237"/>
  <c r="J418"/>
  <c r="BK317"/>
  <c r="BK288"/>
  <c r="BK223"/>
  <c r="BK150"/>
  <c r="J384"/>
  <c r="BK298"/>
  <c r="BK239"/>
  <c r="BK212"/>
  <c r="J161"/>
  <c r="BK465"/>
  <c r="J412"/>
  <c r="J319"/>
  <c r="J227"/>
  <c r="BK162"/>
  <c r="BK475"/>
  <c r="BK409"/>
  <c r="J347"/>
  <c r="BK282"/>
  <c r="BK255"/>
  <c r="BK173"/>
  <c r="J130"/>
  <c r="BK458"/>
  <c r="J425"/>
  <c r="BK359"/>
  <c r="BK299"/>
  <c r="J175"/>
  <c r="BK420"/>
  <c r="J373"/>
  <c r="BK318"/>
  <c r="J283"/>
  <c r="BK251"/>
  <c r="J443"/>
  <c r="BK337"/>
  <c r="BK273"/>
  <c r="BK245"/>
  <c r="BK190"/>
  <c r="J458"/>
  <c r="BK413"/>
  <c r="BK349"/>
  <c r="BK279"/>
  <c r="BK235"/>
  <c r="BK182"/>
  <c r="BK361"/>
  <c r="J318"/>
  <c r="J281"/>
  <c r="BK219"/>
  <c r="BK161"/>
  <c r="J118"/>
  <c r="J359"/>
  <c r="BK296"/>
  <c r="J221"/>
  <c r="J158"/>
  <c r="J462"/>
  <c r="J381"/>
  <c r="BK313"/>
  <c r="J275"/>
  <c r="BK158"/>
  <c r="J123"/>
  <c r="J454"/>
  <c r="BK367"/>
  <c r="BK323"/>
  <c r="BK293"/>
  <c r="BK257"/>
  <c r="J201"/>
  <c r="BK134"/>
  <c r="BK460"/>
  <c r="J427"/>
  <c r="BK373"/>
  <c r="J306"/>
  <c r="J268"/>
  <c r="J223"/>
  <c r="J456"/>
  <c r="J374"/>
  <c r="BK328"/>
  <c r="J299"/>
  <c r="J225"/>
  <c r="BK125"/>
  <c r="BK419"/>
  <c r="J338"/>
  <c r="J265"/>
  <c r="BK229"/>
  <c i="1" r="AS54"/>
  <c i="2" r="BK443"/>
  <c r="BK374"/>
  <c r="J332"/>
  <c r="BK265"/>
  <c r="J187"/>
  <c r="BK423"/>
  <c r="J312"/>
  <c r="BK260"/>
  <c r="J147"/>
  <c r="J445"/>
  <c r="J328"/>
  <c r="BK232"/>
  <c r="BK196"/>
  <c r="BK118"/>
  <c r="J419"/>
  <c r="J284"/>
  <c r="J237"/>
  <c r="BK147"/>
  <c r="J114"/>
  <c r="J452"/>
  <c r="J439"/>
  <c r="J389"/>
  <c r="J343"/>
  <c r="J308"/>
  <c r="BK205"/>
  <c r="BK136"/>
  <c r="J465"/>
  <c r="J430"/>
  <c r="BK381"/>
  <c r="BK343"/>
  <c r="J286"/>
  <c r="J245"/>
  <c r="J138"/>
  <c r="BK452"/>
  <c r="J387"/>
  <c r="J331"/>
  <c r="BK292"/>
  <c r="J273"/>
  <c r="BK450"/>
  <c r="J349"/>
  <c r="BK301"/>
  <c r="J264"/>
  <c r="BK247"/>
  <c r="BK192"/>
  <c r="J467"/>
  <c r="J361"/>
  <c r="BK326"/>
  <c r="J239"/>
  <c r="J212"/>
  <c r="J125"/>
  <c r="J340"/>
  <c r="BK304"/>
  <c r="J247"/>
  <c r="J136"/>
  <c r="BK382"/>
  <c r="BK308"/>
  <c r="BK272"/>
  <c r="J209"/>
  <c r="J156"/>
  <c r="J423"/>
  <c r="J333"/>
  <c r="BK249"/>
  <c r="J154"/>
  <c r="J127"/>
  <c l="1" r="BK149"/>
  <c r="J149"/>
  <c r="J59"/>
  <c r="T204"/>
  <c r="T253"/>
  <c r="T310"/>
  <c r="P117"/>
  <c r="BK184"/>
  <c r="J184"/>
  <c r="J60"/>
  <c r="R218"/>
  <c r="P234"/>
  <c r="BK290"/>
  <c r="J290"/>
  <c r="J67"/>
  <c r="R295"/>
  <c r="R303"/>
  <c r="R325"/>
  <c r="T336"/>
  <c r="T351"/>
  <c r="T395"/>
  <c r="BK117"/>
  <c r="J117"/>
  <c r="J58"/>
  <c r="P184"/>
  <c r="BK204"/>
  <c r="BK253"/>
  <c r="J253"/>
  <c r="J66"/>
  <c r="BK295"/>
  <c r="J295"/>
  <c r="J68"/>
  <c r="BK303"/>
  <c r="J303"/>
  <c r="J69"/>
  <c r="BK325"/>
  <c r="J325"/>
  <c r="J71"/>
  <c r="P336"/>
  <c r="R355"/>
  <c r="P386"/>
  <c r="T429"/>
  <c r="T106"/>
  <c r="R149"/>
  <c r="BK218"/>
  <c r="J218"/>
  <c r="J64"/>
  <c r="BK234"/>
  <c r="J234"/>
  <c r="J65"/>
  <c r="BK310"/>
  <c r="J310"/>
  <c r="J70"/>
  <c r="R336"/>
  <c r="P351"/>
  <c r="P395"/>
  <c r="T449"/>
  <c r="R117"/>
  <c r="T184"/>
  <c r="R253"/>
  <c r="T295"/>
  <c r="T303"/>
  <c r="P325"/>
  <c r="T330"/>
  <c r="P355"/>
  <c r="BK386"/>
  <c r="J386"/>
  <c r="J76"/>
  <c r="T386"/>
  <c r="R429"/>
  <c r="R464"/>
  <c r="BK106"/>
  <c r="P106"/>
  <c r="T149"/>
  <c r="P253"/>
  <c r="T290"/>
  <c r="P310"/>
  <c r="BK330"/>
  <c r="J330"/>
  <c r="J72"/>
  <c r="P330"/>
  <c r="BK355"/>
  <c r="J355"/>
  <c r="J75"/>
  <c r="R395"/>
  <c r="BK449"/>
  <c r="J449"/>
  <c r="J79"/>
  <c r="BK464"/>
  <c r="J464"/>
  <c r="J80"/>
  <c r="T464"/>
  <c r="R106"/>
  <c r="P149"/>
  <c r="P204"/>
  <c r="P218"/>
  <c r="R234"/>
  <c r="R290"/>
  <c r="R310"/>
  <c r="BK336"/>
  <c r="J336"/>
  <c r="J73"/>
  <c r="BK351"/>
  <c r="J351"/>
  <c r="J74"/>
  <c r="R351"/>
  <c r="BK395"/>
  <c r="J395"/>
  <c r="J77"/>
  <c r="P429"/>
  <c r="R449"/>
  <c r="P464"/>
  <c r="T117"/>
  <c r="R184"/>
  <c r="R204"/>
  <c r="T218"/>
  <c r="T234"/>
  <c r="P290"/>
  <c r="P295"/>
  <c r="P303"/>
  <c r="T325"/>
  <c r="R330"/>
  <c r="T355"/>
  <c r="R386"/>
  <c r="BK429"/>
  <c r="J429"/>
  <c r="J78"/>
  <c r="P449"/>
  <c r="BK200"/>
  <c r="J200"/>
  <c r="J61"/>
  <c r="BK470"/>
  <c r="J470"/>
  <c r="J82"/>
  <c r="BK474"/>
  <c r="BK478"/>
  <c r="J478"/>
  <c r="J85"/>
  <c r="BK481"/>
  <c r="J481"/>
  <c r="J86"/>
  <c r="BF169"/>
  <c r="BF173"/>
  <c r="BF198"/>
  <c r="BF221"/>
  <c r="BF223"/>
  <c r="BF232"/>
  <c r="BF251"/>
  <c r="BF264"/>
  <c r="BF275"/>
  <c r="BF286"/>
  <c r="BF308"/>
  <c r="BF311"/>
  <c r="BF326"/>
  <c r="BF341"/>
  <c r="BF345"/>
  <c r="BF347"/>
  <c r="BF387"/>
  <c r="BF389"/>
  <c r="BF420"/>
  <c r="BF479"/>
  <c r="BF482"/>
  <c r="BF127"/>
  <c r="BF182"/>
  <c r="BF187"/>
  <c r="BF190"/>
  <c r="BF214"/>
  <c r="BF260"/>
  <c r="BF267"/>
  <c r="BF283"/>
  <c r="BF391"/>
  <c r="BF419"/>
  <c r="BF433"/>
  <c r="BF439"/>
  <c r="F51"/>
  <c r="BF132"/>
  <c r="BF175"/>
  <c r="BF185"/>
  <c r="BF201"/>
  <c r="BF212"/>
  <c r="BF227"/>
  <c r="BF235"/>
  <c r="BF237"/>
  <c r="BF332"/>
  <c r="BF349"/>
  <c r="BF356"/>
  <c r="BF367"/>
  <c r="BF370"/>
  <c r="BF373"/>
  <c r="BF374"/>
  <c r="BF384"/>
  <c r="J50"/>
  <c r="J98"/>
  <c r="BF136"/>
  <c r="BF138"/>
  <c r="BF162"/>
  <c r="BF192"/>
  <c r="BF194"/>
  <c r="BF205"/>
  <c r="BF219"/>
  <c r="BF225"/>
  <c r="BF239"/>
  <c r="BF254"/>
  <c r="BF258"/>
  <c r="BF270"/>
  <c r="BF272"/>
  <c r="BF273"/>
  <c r="BF281"/>
  <c r="BF292"/>
  <c r="BF298"/>
  <c r="BF301"/>
  <c r="BF304"/>
  <c r="BF312"/>
  <c r="BF313"/>
  <c r="BF327"/>
  <c r="BF337"/>
  <c r="BF348"/>
  <c r="BF353"/>
  <c r="BF402"/>
  <c r="BF410"/>
  <c r="BF454"/>
  <c r="BF456"/>
  <c r="BF458"/>
  <c r="BF462"/>
  <c r="BF125"/>
  <c r="BF134"/>
  <c r="BF152"/>
  <c r="BF241"/>
  <c r="BF268"/>
  <c r="BF282"/>
  <c r="BF284"/>
  <c r="BF291"/>
  <c r="BF293"/>
  <c r="BF296"/>
  <c r="BF306"/>
  <c r="BF318"/>
  <c r="BF322"/>
  <c r="BF343"/>
  <c r="BF381"/>
  <c r="BF396"/>
  <c r="BF409"/>
  <c r="BF423"/>
  <c r="BF430"/>
  <c r="BF432"/>
  <c r="BF437"/>
  <c r="BF452"/>
  <c r="BF465"/>
  <c r="BF471"/>
  <c r="BF114"/>
  <c r="BF118"/>
  <c r="BF130"/>
  <c r="BF145"/>
  <c r="BF147"/>
  <c r="BF150"/>
  <c r="BF158"/>
  <c r="BF160"/>
  <c r="BF255"/>
  <c r="BF262"/>
  <c r="BF265"/>
  <c r="BF266"/>
  <c r="BF279"/>
  <c r="BF323"/>
  <c r="BF342"/>
  <c r="BF359"/>
  <c r="BF425"/>
  <c r="BF441"/>
  <c r="BF443"/>
  <c r="BF445"/>
  <c r="BF447"/>
  <c r="BF450"/>
  <c r="BF460"/>
  <c r="BF475"/>
  <c r="BF107"/>
  <c r="BF121"/>
  <c r="BF123"/>
  <c r="BF154"/>
  <c r="BF161"/>
  <c r="BF196"/>
  <c r="BF216"/>
  <c r="BF229"/>
  <c r="BF230"/>
  <c r="BF257"/>
  <c r="BF288"/>
  <c r="BF315"/>
  <c r="BF317"/>
  <c r="BF340"/>
  <c r="BF361"/>
  <c r="BF365"/>
  <c r="BF393"/>
  <c r="BF413"/>
  <c r="BF416"/>
  <c r="BF418"/>
  <c r="BF422"/>
  <c r="BF467"/>
  <c r="BF156"/>
  <c r="BF209"/>
  <c r="BF243"/>
  <c r="BF245"/>
  <c r="BF247"/>
  <c r="BF249"/>
  <c r="BF276"/>
  <c r="BF278"/>
  <c r="BF299"/>
  <c r="BF319"/>
  <c r="BF321"/>
  <c r="BF328"/>
  <c r="BF331"/>
  <c r="BF333"/>
  <c r="BF334"/>
  <c r="BF338"/>
  <c r="BF352"/>
  <c r="BF382"/>
  <c r="BF412"/>
  <c r="BF427"/>
  <c r="F31"/>
  <c i="1" r="AZ55"/>
  <c r="AZ54"/>
  <c r="AV54"/>
  <c r="AK29"/>
  <c i="2" r="J31"/>
  <c i="1" r="AV55"/>
  <c i="2" r="F34"/>
  <c i="1" r="BC55"/>
  <c r="BC54"/>
  <c r="AY54"/>
  <c i="2" r="F33"/>
  <c i="1" r="BB55"/>
  <c r="BB54"/>
  <c r="W31"/>
  <c i="2" r="F35"/>
  <c i="1" r="BD55"/>
  <c r="BD54"/>
  <c r="W33"/>
  <c i="2" l="1" r="R105"/>
  <c r="P105"/>
  <c r="P203"/>
  <c r="BK203"/>
  <c r="J203"/>
  <c r="J62"/>
  <c r="R203"/>
  <c r="BK105"/>
  <c r="BK473"/>
  <c r="J473"/>
  <c r="J83"/>
  <c r="T105"/>
  <c r="T203"/>
  <c r="J106"/>
  <c r="J57"/>
  <c r="J204"/>
  <c r="J63"/>
  <c r="BK469"/>
  <c r="J469"/>
  <c r="J81"/>
  <c r="J474"/>
  <c r="J84"/>
  <c i="1" r="AX54"/>
  <c r="W29"/>
  <c i="2" r="F32"/>
  <c i="1" r="BA55"/>
  <c r="BA54"/>
  <c r="AW54"/>
  <c r="AK30"/>
  <c i="2" r="J32"/>
  <c i="1" r="AW55"/>
  <c r="AT55"/>
  <c r="W32"/>
  <c i="2" l="1" r="T104"/>
  <c r="P104"/>
  <c i="1" r="AU55"/>
  <c i="2" r="BK104"/>
  <c r="J104"/>
  <c r="R104"/>
  <c r="J105"/>
  <c r="J56"/>
  <c i="1" r="AU54"/>
  <c i="2" r="J28"/>
  <c i="1" r="AG55"/>
  <c r="AG54"/>
  <c r="AK26"/>
  <c r="AT54"/>
  <c r="AN54"/>
  <c r="W30"/>
  <c i="2" l="1" r="J37"/>
  <c r="J55"/>
  <c i="1" r="AK35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<sst xmlns="http://schemas.openxmlformats.org/spreadsheetml/2006/main">
  <si>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</si>
  <si>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</si>
  <si>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</si>
  <si>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</si>
  <si>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</si>
  <si>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{fe0a8f02-cf0d-49e6-8541-a92326abb116}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</si>
  <si>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</si>
  <si>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</si>
  <si>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</si>
  <si>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</si>
  <si>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</si>
  <si>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</si>
  <si>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</si>
  <si>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</si>
  <si>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250616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</si>
  <si>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</si>
  <si>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</si>
  <si>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Matoušova 1552/18, byt č. 3 - Revitalizace bytové jednotky</t>
  </si>
  <si>
    <t>KSO:</t>
  </si>
  <si>
    <t/>
  </si>
  <si>
    <t>CC-CZ:</t>
  </si>
  <si>
    <t>Místo:</t>
  </si>
  <si>
    <t>Praha 5</t>
  </si>
  <si>
    <t>Datum:</t>
  </si>
  <si>
    <t>16. 6. 2025</t>
  </si>
  <si>
    <t>Zadavatel:</t>
  </si>
  <si>
    <t>IČ:</t>
  </si>
  <si>
    <t>Městká část Praha 5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</si>
  <si>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</si>
  <si>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</si>
  <si>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</si>
  <si>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</si>
  <si>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</si>
  <si>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</si>
  <si>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</si>
  <si>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Pavel Šmahel - 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</si>
  <si>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</si>
  <si>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</si>
  <si>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</si>
  <si>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</si>
  <si>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</si>
  <si>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</si>
  <si>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</si>
  <si>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</si>
  <si>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</si>
  <si>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</si>
  <si>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</si>
  <si>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</si>
  <si>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</si>
  <si>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</si>
  <si>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</si>
  <si>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</si>
  <si>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</si>
  <si>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</si>
  <si>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</si>
  <si>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</si>
  <si>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</si>
  <si>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</si>
  <si>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</si>
  <si>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</si>
  <si>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</si>
  <si>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</si>
  <si>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</si>
  <si>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</si>
  <si>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</si>
  <si>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</si>
  <si>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</si>
  <si>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</si>
  <si>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</si>
  <si>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</si>
  <si>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</si>
  <si>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</si>
  <si>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</si>
  <si>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</si>
  <si>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</si>
  <si>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</si>
  <si>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</si>
  <si>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</si>
  <si>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</si>
  <si>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</si>
  <si>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</si>
  <si>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</si>
  <si>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</si>
  <si>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</si>
  <si>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</si>
  <si>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</si>
  <si>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</si>
  <si>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</si>
  <si>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</si>
  <si>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</si>
  <si>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</si>
  <si>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</si>
  <si>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</si>
  <si>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</si>
  <si>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</si>
  <si>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</si>
  <si>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</si>
  <si>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</si>
  <si>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</si>
  <si>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</si>
  <si>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</si>
  <si>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</si>
  <si>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</si>
  <si>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</si>
  <si>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</si>
  <si>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</si>
  <si>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</si>
  <si>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</si>
  <si>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</si>
  <si>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</si>
  <si>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58-M - Revize vyhrazených technických zařízení</t>
  </si>
  <si>
    <t>VRN - Vedlejší rozpočtové náklady</t>
  </si>
  <si>
    <t xml:space="preserve">    VRN1 - Průzkumné, zeměměřičské a projektové práce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</si>
  <si>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</si>
  <si>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</si>
  <si>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</si>
  <si>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</si>
  <si>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</si>
  <si>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</si>
  <si>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</si>
  <si>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</si>
  <si>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</si>
  <si>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</si>
  <si>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</si>
  <si>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</si>
  <si>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</si>
  <si>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</si>
  <si>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</si>
  <si>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</si>
  <si>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</si>
  <si>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</si>
  <si>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</si>
  <si>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</si>
  <si>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</si>
  <si>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342241115</t>
  </si>
  <si>
    <t>Příčky nebo přizdívky jednoduché z cihel nebo příčkovek pálených na maltu MVC nebo MC lícových, včetně spárování dl. 290 mm (český formát 290x140x65 mm) děrovaných, tl. 140 mm</t>
  </si>
  <si>
    <t>m2</t>
  </si>
  <si>
    <t>CS ÚRS 2025 01</t>
  </si>
  <si>
    <t>4</t>
  </si>
  <si>
    <t>2</t>
  </si>
  <si>
    <t>506792456</t>
  </si>
  <si>
    <t>Online PSC</t>
  </si>
  <si>
    <t>https://podminky.urs.cz/item/CS_URS_2025_01/342241115</t>
  </si>
  <si>
    <t>VV</t>
  </si>
  <si>
    <t xml:space="preserve">0,45*0,45" zazdívka otvoru pod bojlerem </t>
  </si>
  <si>
    <t>Mezisoučet</t>
  </si>
  <si>
    <t>1,35*0,8" zazdění geberitu</t>
  </si>
  <si>
    <t>Součet</t>
  </si>
  <si>
    <t>346244353</t>
  </si>
  <si>
    <t>Obezdívka koupelnových van ploch rovných z přesných pórobetonových tvárnic, na tenké maltové lože, tl. 75 mm</t>
  </si>
  <si>
    <t>-736995882</t>
  </si>
  <si>
    <t>https://podminky.urs.cz/item/CS_URS_2025_01/346244353</t>
  </si>
  <si>
    <t>(1,7*2)*0,65+(0,7*2)*0,65" podezdívka vany</t>
  </si>
  <si>
    <t>6</t>
  </si>
  <si>
    <t>Úpravy povrchů, podlahy a osazování výplní</t>
  </si>
  <si>
    <t>611131121</t>
  </si>
  <si>
    <t>Podkladní a spojovací vrstva vnitřních omítaných ploch penetrace disperzní nanášená ručně stropů</t>
  </si>
  <si>
    <t>1959553637</t>
  </si>
  <si>
    <t>https://podminky.urs.cz/item/CS_URS_2025_01/611131121</t>
  </si>
  <si>
    <t>110*0,05" oprava omítek stropů 5%</t>
  </si>
  <si>
    <t>611135011</t>
  </si>
  <si>
    <t>Vyrovnání nerovností podkladu vnitřních omítaných ploch tmelem, tl. do 2 mm stropů</t>
  </si>
  <si>
    <t>1992549963</t>
  </si>
  <si>
    <t>https://podminky.urs.cz/item/CS_URS_2025_01/611135011</t>
  </si>
  <si>
    <t>5</t>
  </si>
  <si>
    <t>611142001</t>
  </si>
  <si>
    <t>Pletivo vnitřních ploch v ploše nebo pruzích, na plném podkladu sklovláknité vtlačené do tmelu včetně tmelu stropů</t>
  </si>
  <si>
    <t>1174507274</t>
  </si>
  <si>
    <t>https://podminky.urs.cz/item/CS_URS_2025_01/611142001</t>
  </si>
  <si>
    <t>611321131</t>
  </si>
  <si>
    <t>Vápenocementový štuk vnitřních ploch tloušťky do 3 mm vodorovných konstrukcí stropů rovných</t>
  </si>
  <si>
    <t>-476498657</t>
  </si>
  <si>
    <t>https://podminky.urs.cz/item/CS_URS_2025_01/611321131</t>
  </si>
  <si>
    <t>7</t>
  </si>
  <si>
    <t>612131121</t>
  </si>
  <si>
    <t>Podkladní a spojovací vrstva vnitřních omítaných ploch penetrace disperzní nanášená ručně stěn</t>
  </si>
  <si>
    <t>921500667</t>
  </si>
  <si>
    <t>https://podminky.urs.cz/item/CS_URS_2025_01/612131121</t>
  </si>
  <si>
    <t>313*0,05" oprava omítek stěn do 5%</t>
  </si>
  <si>
    <t>8</t>
  </si>
  <si>
    <t>612135011</t>
  </si>
  <si>
    <t>Vyrovnání nerovností podkladu vnitřních omítaných ploch tmelem, tl. do 2 mm stěn</t>
  </si>
  <si>
    <t>-366479415</t>
  </si>
  <si>
    <t>https://podminky.urs.cz/item/CS_URS_2025_01/612135011</t>
  </si>
  <si>
    <t>9</t>
  </si>
  <si>
    <t>612135101</t>
  </si>
  <si>
    <t>Hrubá výplň rýh maltou jakékoli šířky rýhy ve stěnách</t>
  </si>
  <si>
    <t>1069734454</t>
  </si>
  <si>
    <t>https://podminky.urs.cz/item/CS_URS_2025_01/612135101</t>
  </si>
  <si>
    <t>10</t>
  </si>
  <si>
    <t>612142001</t>
  </si>
  <si>
    <t>Pletivo vnitřních ploch v ploše nebo pruzích, na plném podkladu sklovláknité vtlačené do tmelu včetně tmelu stěn</t>
  </si>
  <si>
    <t>-361631847</t>
  </si>
  <si>
    <t>https://podminky.urs.cz/item/CS_URS_2025_01/612142001</t>
  </si>
  <si>
    <t>11</t>
  </si>
  <si>
    <t>612311131</t>
  </si>
  <si>
    <t>Vápenný štuk vnitřních ploch tloušťky do 3 mm svislých konstrukcí stěn</t>
  </si>
  <si>
    <t>-304665437</t>
  </si>
  <si>
    <t>https://podminky.urs.cz/item/CS_URS_2025_01/612311131</t>
  </si>
  <si>
    <t>612321121</t>
  </si>
  <si>
    <t>Omítka vápenocementová vnitřních ploch nanášená ručně jednovrstvá, tloušťky do 10 mm hladká svislých konstrukcí stěn</t>
  </si>
  <si>
    <t>-101855706</t>
  </si>
  <si>
    <t>https://podminky.urs.cz/item/CS_URS_2025_01/612321121</t>
  </si>
  <si>
    <t>15" koupelna s WC</t>
  </si>
  <si>
    <t>3,4" kuchyň</t>
  </si>
  <si>
    <t>13</t>
  </si>
  <si>
    <t>619991011</t>
  </si>
  <si>
    <t>Zakrytí vnitřních ploch před znečištěním PE fólií včetně pozdějšího odkrytí samostatných konstrukcí a prvků</t>
  </si>
  <si>
    <t>-1031982752</t>
  </si>
  <si>
    <t>https://podminky.urs.cz/item/CS_URS_2025_01/619991011</t>
  </si>
  <si>
    <t>14</t>
  </si>
  <si>
    <t>619995001</t>
  </si>
  <si>
    <t>Začištění omítek (s dodáním hmot) kolem oken, dveří, podlah, obkladů apod.</t>
  </si>
  <si>
    <t>m</t>
  </si>
  <si>
    <t>-1068139689</t>
  </si>
  <si>
    <t>https://podminky.urs.cz/item/CS_URS_2025_01/619995001</t>
  </si>
  <si>
    <t>Ostatní konstrukce a práce, bourání</t>
  </si>
  <si>
    <t>15</t>
  </si>
  <si>
    <t>949101111</t>
  </si>
  <si>
    <t>Lešení pomocné pracovní pro objekty pozemních staveb pro zatížení do 150 kg/m2, o výšce lešeňové podlahy do 1,9 m</t>
  </si>
  <si>
    <t>-317847903</t>
  </si>
  <si>
    <t>https://podminky.urs.cz/item/CS_URS_2025_01/949101111</t>
  </si>
  <si>
    <t>16</t>
  </si>
  <si>
    <t>952901105</t>
  </si>
  <si>
    <t>Čištění budov při provádění oprav a udržovacích prací oken dvojitých nebo zdvojených omytím, plochy do do 0,6 m2</t>
  </si>
  <si>
    <t>166718675</t>
  </si>
  <si>
    <t>https://podminky.urs.cz/item/CS_URS_2025_01/952901105</t>
  </si>
  <si>
    <t>17</t>
  </si>
  <si>
    <t>952901114</t>
  </si>
  <si>
    <t>Vyčištění budov nebo objektů před předáním do užívání budov bytové nebo občanské výstavby, světlé výšky podlaží přes 4 m</t>
  </si>
  <si>
    <t>-1323162279</t>
  </si>
  <si>
    <t>https://podminky.urs.cz/item/CS_URS_2025_01/952901114</t>
  </si>
  <si>
    <t>18</t>
  </si>
  <si>
    <t>952902031</t>
  </si>
  <si>
    <t>Čištění budov při provádění oprav a udržovacích prací podlah hladkých omytím</t>
  </si>
  <si>
    <t>-127976742</t>
  </si>
  <si>
    <t>https://podminky.urs.cz/item/CS_URS_2025_01/952902031</t>
  </si>
  <si>
    <t>19</t>
  </si>
  <si>
    <t>953941209</t>
  </si>
  <si>
    <t>Osazování drobných kovových předmětů se zalitím maltou cementovou, do vysekaných kapes nebo připravených otvorů komínových dvířek</t>
  </si>
  <si>
    <t>kus</t>
  </si>
  <si>
    <t>-295812696</t>
  </si>
  <si>
    <t>https://podminky.urs.cz/item/CS_URS_2025_01/953941209</t>
  </si>
  <si>
    <t>20</t>
  </si>
  <si>
    <t>M</t>
  </si>
  <si>
    <t>54171582</t>
  </si>
  <si>
    <t>oblouk přestavitelný 0-90° s víčkem D 150mm</t>
  </si>
  <si>
    <t>873177672</t>
  </si>
  <si>
    <t>59882561</t>
  </si>
  <si>
    <t>dvířka komínová nerezová</t>
  </si>
  <si>
    <t>-950783362</t>
  </si>
  <si>
    <t>22</t>
  </si>
  <si>
    <t>962031132</t>
  </si>
  <si>
    <t>Bourání příček nebo přizdívek z cihel pálených plných nebo dutých, tl. do 100 mm</t>
  </si>
  <si>
    <t>989081722</t>
  </si>
  <si>
    <t>https://podminky.urs.cz/item/CS_URS_2025_01/962031132</t>
  </si>
  <si>
    <t>(1,75*2)*0,65+(0,7*2)*0,65" podezdívka vany</t>
  </si>
  <si>
    <t>1,35*0,8" vybourání geberitu</t>
  </si>
  <si>
    <t>23</t>
  </si>
  <si>
    <t>965046111</t>
  </si>
  <si>
    <t>Broušení stávajících betonových podlah úběr do 3 mm</t>
  </si>
  <si>
    <t>-1273850770</t>
  </si>
  <si>
    <t>https://podminky.urs.cz/item/CS_URS_2025_01/965046111</t>
  </si>
  <si>
    <t>2,5 "koupelna + WC</t>
  </si>
  <si>
    <t>24</t>
  </si>
  <si>
    <t>966013121</t>
  </si>
  <si>
    <t>Vybourání okrasných říms z desek vyložených do 250 mm</t>
  </si>
  <si>
    <t>-1693490897</t>
  </si>
  <si>
    <t>https://podminky.urs.cz/item/CS_URS_2025_01/966013121</t>
  </si>
  <si>
    <t>25</t>
  </si>
  <si>
    <t>978021191</t>
  </si>
  <si>
    <t>Otlučení cementových vnitřních ploch stěn, v rozsahu do 100 %</t>
  </si>
  <si>
    <t>730756246</t>
  </si>
  <si>
    <t>https://podminky.urs.cz/item/CS_URS_2025_01/978021191</t>
  </si>
  <si>
    <t>16,35" koupelna s WC</t>
  </si>
  <si>
    <t>6,43" kuchyň</t>
  </si>
  <si>
    <t>26</t>
  </si>
  <si>
    <t>978035113</t>
  </si>
  <si>
    <t>Odstranění tenkovrstvých omítek nebo štuku tloušťky do 2 mm obroušením, rozsahu přes 10 do 30%</t>
  </si>
  <si>
    <t>-1389418823</t>
  </si>
  <si>
    <t>https://podminky.urs.cz/item/CS_URS_2025_01/978035113</t>
  </si>
  <si>
    <t>997</t>
  </si>
  <si>
    <t>Přesun sutě</t>
  </si>
  <si>
    <t>27</t>
  </si>
  <si>
    <t>997002511</t>
  </si>
  <si>
    <t>Vodorovné přemístění suti a vybouraných hmot bez naložení, se složením a hrubým urovnáním na vzdálenost do 1 km</t>
  </si>
  <si>
    <t>t</t>
  </si>
  <si>
    <t>1293258608</t>
  </si>
  <si>
    <t>https://podminky.urs.cz/item/CS_URS_2025_01/997002511</t>
  </si>
  <si>
    <t>28</t>
  </si>
  <si>
    <t>997002519</t>
  </si>
  <si>
    <t>Vodorovné přemístění suti a vybouraných hmot bez naložení, se složením a hrubým urovnáním Příplatek k ceně za každý další započatý 1 km přes 1 km</t>
  </si>
  <si>
    <t>116975440</t>
  </si>
  <si>
    <t>https://podminky.urs.cz/item/CS_URS_2025_01/997002519</t>
  </si>
  <si>
    <t>5,145*20</t>
  </si>
  <si>
    <t>29</t>
  </si>
  <si>
    <t>997002611</t>
  </si>
  <si>
    <t>Nakládání suti a vybouraných hmot na dopravní prostředek pro vodorovné přemístění</t>
  </si>
  <si>
    <t>434772558</t>
  </si>
  <si>
    <t>https://podminky.urs.cz/item/CS_URS_2025_01/997002611</t>
  </si>
  <si>
    <t>30</t>
  </si>
  <si>
    <t>997013153</t>
  </si>
  <si>
    <t>Vnitrostaveništní doprava suti a vybouraných hmot vodorovně do 50 m s naložením s omezením mechanizace pro budovy a haly výšky přes 9 do 12 m</t>
  </si>
  <si>
    <t>2013088616</t>
  </si>
  <si>
    <t>https://podminky.urs.cz/item/CS_URS_2025_01/997013153</t>
  </si>
  <si>
    <t>31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</si>
  <si>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</si>
  <si>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</si>
  <si>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1457834388</t>
  </si>
  <si>
    <t>https://podminky.urs.cz/item/CS_URS_2025_01/997013219</t>
  </si>
  <si>
    <t>32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</si>
  <si>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</si>
  <si>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</si>
  <si>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-1976664258</t>
  </si>
  <si>
    <t>https://podminky.urs.cz/item/CS_URS_2025_01/997013609</t>
  </si>
  <si>
    <t>33</t>
  </si>
  <si>
    <t>997013813</t>
  </si>
  <si>
    <t>Poplatek za uložení stavebního odpadu na skládce (skládkovné) z plastických hmot zatříděného do Katalogu odpadů pod kódem 17 02 03</t>
  </si>
  <si>
    <t>-1131708738</t>
  </si>
  <si>
    <t>https://podminky.urs.cz/item/CS_URS_2025_01/997013813</t>
  </si>
  <si>
    <t>998</t>
  </si>
  <si>
    <t>Přesun hmot</t>
  </si>
  <si>
    <t>34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</si>
  <si>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</si>
  <si>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</si>
  <si>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375130488</t>
  </si>
  <si>
    <t>https://podminky.urs.cz/item/CS_URS_2025_01/998018002</t>
  </si>
  <si>
    <t>PSV</t>
  </si>
  <si>
    <t>Práce a dodávky PSV</t>
  </si>
  <si>
    <t>711</t>
  </si>
  <si>
    <t>Izolace proti vodě, vlhkosti a plynům</t>
  </si>
  <si>
    <t>35</t>
  </si>
  <si>
    <t>711113117</t>
  </si>
  <si>
    <t>Izolace proti zemní vlhkosti natěradly a tmely za studena na ploše vodorovné V těsnicí stěrkou jednosložkovu na bázi cementu</t>
  </si>
  <si>
    <t>2031269900</t>
  </si>
  <si>
    <t>https://podminky.urs.cz/item/CS_URS_2025_01/711113117</t>
  </si>
  <si>
    <t>4,2 "koupelna s WC</t>
  </si>
  <si>
    <t>36</t>
  </si>
  <si>
    <t>711113127</t>
  </si>
  <si>
    <t>Izolace proti zemní vlhkosti natěradly a tmely za studena na ploše svislé S těsnicí stěrkou jednosložkovu na bázi cementu</t>
  </si>
  <si>
    <t>396566071</t>
  </si>
  <si>
    <t>https://podminky.urs.cz/item/CS_URS_2025_01/711113127</t>
  </si>
  <si>
    <t>7+4*0,15" Izolace okolo vany (v. 2m), za umyvadlem (v. 1,5m) a sokl 15cm</t>
  </si>
  <si>
    <t>37</t>
  </si>
  <si>
    <t>711199101</t>
  </si>
  <si>
    <t>Provedení izolace proti zemní vlhkosti hydroizolační stěrkou doplňků vodotěsné těsnící pásky pro dilatační a styčné spáry</t>
  </si>
  <si>
    <t>1154058247</t>
  </si>
  <si>
    <t>https://podminky.urs.cz/item/CS_URS_2025_01/711199101</t>
  </si>
  <si>
    <t>38</t>
  </si>
  <si>
    <t>28355021</t>
  </si>
  <si>
    <t>páska pružná těsnící hydroizolační š do 100mm</t>
  </si>
  <si>
    <t>-1625486660</t>
  </si>
  <si>
    <t>13,6*1,1</t>
  </si>
  <si>
    <t>39</t>
  </si>
  <si>
    <t>998711312</t>
  </si>
  <si>
    <t>Přesun hmot pro izolace proti vodě, vlhkosti a plynům stanovený procentní sazbou (%) z ceny vodorovná dopravní vzdálenost do 50 m ruční (bez užití mechanizace) v objektech výšky přes 6 do 12 m</t>
  </si>
  <si>
    <t>%</t>
  </si>
  <si>
    <t>-760094595</t>
  </si>
  <si>
    <t>https://podminky.urs.cz/item/CS_URS_2025_01/998711312</t>
  </si>
  <si>
    <t>721</t>
  </si>
  <si>
    <t>Zdravotechnika - vnitřní kanalizace</t>
  </si>
  <si>
    <t>40</t>
  </si>
  <si>
    <t>721174043</t>
  </si>
  <si>
    <t>Potrubí z trub polypropylenových připojovací DN 50</t>
  </si>
  <si>
    <t>-547026946</t>
  </si>
  <si>
    <t>https://podminky.urs.cz/item/CS_URS_2025_01/721174043</t>
  </si>
  <si>
    <t>41</t>
  </si>
  <si>
    <t>721174045</t>
  </si>
  <si>
    <t>Potrubí z trub polypropylenových připojovací DN 110</t>
  </si>
  <si>
    <t>-1708587513</t>
  </si>
  <si>
    <t>https://podminky.urs.cz/item/CS_URS_2025_01/721174045</t>
  </si>
  <si>
    <t>42</t>
  </si>
  <si>
    <t>721194105</t>
  </si>
  <si>
    <t>Vyměření přípojek na potrubí vyvedení a upevnění odpadních výpustek DN 50</t>
  </si>
  <si>
    <t>2139278963</t>
  </si>
  <si>
    <t>https://podminky.urs.cz/item/CS_URS_2025_01/721194105</t>
  </si>
  <si>
    <t>43</t>
  </si>
  <si>
    <t>721194109</t>
  </si>
  <si>
    <t>Vyměření přípojek na potrubí vyvedení a upevnění odpadních výpustek DN 110</t>
  </si>
  <si>
    <t>-461158794</t>
  </si>
  <si>
    <t>https://podminky.urs.cz/item/CS_URS_2025_01/721194109</t>
  </si>
  <si>
    <t>44</t>
  </si>
  <si>
    <t>721229111</t>
  </si>
  <si>
    <t>Zápachové uzávěrky montáž zápachových uzávěrek ostatních typů do DN 50</t>
  </si>
  <si>
    <t>-155269619</t>
  </si>
  <si>
    <t>https://podminky.urs.cz/item/CS_URS_2025_01/721229111</t>
  </si>
  <si>
    <t>45</t>
  </si>
  <si>
    <t>55161830</t>
  </si>
  <si>
    <t>uzávěrka zápachová pro pračku a myčku podomítková DN 40/50 nerez</t>
  </si>
  <si>
    <t>-1746404174</t>
  </si>
  <si>
    <t>46</t>
  </si>
  <si>
    <t>721290111</t>
  </si>
  <si>
    <t>Zkouška těsnosti kanalizace v objektech vodou do DN 125</t>
  </si>
  <si>
    <t>-1967143384</t>
  </si>
  <si>
    <t>https://podminky.urs.cz/item/CS_URS_2025_01/721290111</t>
  </si>
  <si>
    <t>47</t>
  </si>
  <si>
    <t>998721212</t>
  </si>
  <si>
    <t>Přesun hmot pro vnitřní kanalizaci stanovený procentní sazbou (%) z ceny vodorovná dopravní vzdálenost do 50 m s omezením mechanizace v objektech výšky přes 6 do 12 m</t>
  </si>
  <si>
    <t>-177362730</t>
  </si>
  <si>
    <t>https://podminky.urs.cz/item/CS_URS_2025_01/998721212</t>
  </si>
  <si>
    <t>722</t>
  </si>
  <si>
    <t>Zdravotechnika - vnitřní vodovod</t>
  </si>
  <si>
    <t>48</t>
  </si>
  <si>
    <t>722176112</t>
  </si>
  <si>
    <t>Montáž potrubí z plastových trub svařovaných polyfuzně D přes 16 do 20 mm</t>
  </si>
  <si>
    <t>1152536846</t>
  </si>
  <si>
    <t>https://podminky.urs.cz/item/CS_URS_2025_01/722176112</t>
  </si>
  <si>
    <t>49</t>
  </si>
  <si>
    <t>28615100</t>
  </si>
  <si>
    <t>trubka tlaková PPR řada PN 10 20x2,2x4000mm</t>
  </si>
  <si>
    <t>1828208549</t>
  </si>
  <si>
    <t>4*1,03 'Přepočtené koeficientem množství</t>
  </si>
  <si>
    <t>50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</si>
  <si>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</si>
  <si>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</si>
  <si>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1429907235</t>
  </si>
  <si>
    <t>https://podminky.urs.cz/item/CS_URS_2025_01/722181211</t>
  </si>
  <si>
    <t>51</t>
  </si>
  <si>
    <t>722220111</t>
  </si>
  <si>
    <t>Armatury s jedním závitem nástěnky pro výtokový ventil G 1/2"</t>
  </si>
  <si>
    <t>921082838</t>
  </si>
  <si>
    <t>https://podminky.urs.cz/item/CS_URS_2025_01/722220111</t>
  </si>
  <si>
    <t>52</t>
  </si>
  <si>
    <t>722220121</t>
  </si>
  <si>
    <t>Armatury s jedním závitem nástěnky pro baterii G 1/2"</t>
  </si>
  <si>
    <t>pár</t>
  </si>
  <si>
    <t>-705162262</t>
  </si>
  <si>
    <t>https://podminky.urs.cz/item/CS_URS_2025_01/722220121</t>
  </si>
  <si>
    <t>53</t>
  </si>
  <si>
    <t>722262301</t>
  </si>
  <si>
    <t>Vodoměry pro vodu do 40°C závitové vertikální</t>
  </si>
  <si>
    <t>233770449</t>
  </si>
  <si>
    <t>https://podminky.urs.cz/item/CS_URS_2025_01/722262301</t>
  </si>
  <si>
    <t>54</t>
  </si>
  <si>
    <t>722263251</t>
  </si>
  <si>
    <t>Vodoměry pro vodu do 100°C závitové vertikální</t>
  </si>
  <si>
    <t>-302456428</t>
  </si>
  <si>
    <t>https://podminky.urs.cz/item/CS_URS_2025_01/722263251</t>
  </si>
  <si>
    <t>55</t>
  </si>
  <si>
    <t>722290246</t>
  </si>
  <si>
    <t>Zkoušky, proplach a desinfekce vodovodního potrubí zkoušky těsnosti vodovodního potrubí plastového do DN 40</t>
  </si>
  <si>
    <t>1741221303</t>
  </si>
  <si>
    <t>https://podminky.urs.cz/item/CS_URS_2025_01/722290246</t>
  </si>
  <si>
    <t>56</t>
  </si>
  <si>
    <t>998722212</t>
  </si>
  <si>
    <t>Přesun hmot pro vnitřní vodovod stanovený procentní sazbou (%) z ceny vodorovná dopravní vzdálenost do 50 m s omezením mechanizace v objektech výšky přes 6 do 12 m</t>
  </si>
  <si>
    <t>-1377346623</t>
  </si>
  <si>
    <t>https://podminky.urs.cz/item/CS_URS_2025_01/998722212</t>
  </si>
  <si>
    <t>725</t>
  </si>
  <si>
    <t>Zdravotechnika - zařizovací předměty</t>
  </si>
  <si>
    <t>57</t>
  </si>
  <si>
    <t>725110811</t>
  </si>
  <si>
    <t>Demontáž klozetů splachovacíchch s nádrží nebo tlakovým splachovačem</t>
  </si>
  <si>
    <t>soubor</t>
  </si>
  <si>
    <t>401881844</t>
  </si>
  <si>
    <t>58</t>
  </si>
  <si>
    <t>725119122</t>
  </si>
  <si>
    <t>Zařízení záchodů montáž klozetových mís kombi</t>
  </si>
  <si>
    <t>1296719516</t>
  </si>
  <si>
    <t>https://podminky.urs.cz/item/CS_URS_2025_01/725119122</t>
  </si>
  <si>
    <t>59</t>
  </si>
  <si>
    <t>725210821</t>
  </si>
  <si>
    <t>Demontáž umyvadel bez výtokových armatur umyvadel</t>
  </si>
  <si>
    <t>-347996895</t>
  </si>
  <si>
    <t>60</t>
  </si>
  <si>
    <t>725219102</t>
  </si>
  <si>
    <t>Umyvadla montáž umyvadel ostatních typů na šrouby</t>
  </si>
  <si>
    <t>-1155862791</t>
  </si>
  <si>
    <t>https://podminky.urs.cz/item/CS_URS_2025_01/725219102</t>
  </si>
  <si>
    <t>61</t>
  </si>
  <si>
    <t>725220851</t>
  </si>
  <si>
    <t>Demontáž van akrylátových</t>
  </si>
  <si>
    <t>1940050670</t>
  </si>
  <si>
    <t>https://podminky.urs.cz/item/CS_URS_2025_01/725220851</t>
  </si>
  <si>
    <t>62</t>
  </si>
  <si>
    <t>725224138</t>
  </si>
  <si>
    <t>Vany bez výtokových armatur ocelové smaltované se zápachovou uzávěrkou dl. 1700 mm</t>
  </si>
  <si>
    <t>380006980</t>
  </si>
  <si>
    <t>https://podminky.urs.cz/item/CS_URS_2025_01/725224138</t>
  </si>
  <si>
    <t>63</t>
  </si>
  <si>
    <t>725319111</t>
  </si>
  <si>
    <t>Dřezy bez výtokových armatur montáž dřezů ostatních typů</t>
  </si>
  <si>
    <t>-157782530</t>
  </si>
  <si>
    <t>64</t>
  </si>
  <si>
    <t>55231079</t>
  </si>
  <si>
    <t>dřez nerez s odkládací ploškou vestavný matný 580x500mm</t>
  </si>
  <si>
    <t>661535388</t>
  </si>
  <si>
    <t>65</t>
  </si>
  <si>
    <t>725819202</t>
  </si>
  <si>
    <t>Ventily montáž ventilů ostatních typů nástěnných G 3/4"</t>
  </si>
  <si>
    <t>-421710746</t>
  </si>
  <si>
    <t>66</t>
  </si>
  <si>
    <t>55111982</t>
  </si>
  <si>
    <t>ventil rohový pračkový 3/4"</t>
  </si>
  <si>
    <t>-843918453</t>
  </si>
  <si>
    <t>67</t>
  </si>
  <si>
    <t>725820801</t>
  </si>
  <si>
    <t>Demontáž baterií nástěnných do G 3/4</t>
  </si>
  <si>
    <t>634913600</t>
  </si>
  <si>
    <t>https://podminky.urs.cz/item/CS_URS_2025_01/725820801</t>
  </si>
  <si>
    <t>68</t>
  </si>
  <si>
    <t>725829111</t>
  </si>
  <si>
    <t>Baterie dřezové montáž ostatních typů stojánkových G 1/2"</t>
  </si>
  <si>
    <t>817019905</t>
  </si>
  <si>
    <t>https://podminky.urs.cz/item/CS_URS_2025_01/725829111</t>
  </si>
  <si>
    <t>69</t>
  </si>
  <si>
    <t>55143181</t>
  </si>
  <si>
    <t>baterie dřezová páková stojánková do 1 otvoru s otáčivým ústím dl ramínka 265mm</t>
  </si>
  <si>
    <t>-1285246034</t>
  </si>
  <si>
    <t>70</t>
  </si>
  <si>
    <t>725829131.1</t>
  </si>
  <si>
    <t>Baterie umyvadlové montáž ostatních typů stojánkových G 1/2"</t>
  </si>
  <si>
    <t>-1987865891</t>
  </si>
  <si>
    <t>https://podminky.urs.cz/item/CS_URS_2025_01/725829131.1</t>
  </si>
  <si>
    <t>71</t>
  </si>
  <si>
    <t>55145686.1</t>
  </si>
  <si>
    <t>baterie umyvadlová stojánková páková</t>
  </si>
  <si>
    <t>1063353379</t>
  </si>
  <si>
    <t>72</t>
  </si>
  <si>
    <t>725839101</t>
  </si>
  <si>
    <t>Baterie vanové montáž ostatních typů nástěnných nebo stojánkových G 1/2"</t>
  </si>
  <si>
    <t>-1240968020</t>
  </si>
  <si>
    <t>https://podminky.urs.cz/item/CS_URS_2025_01/725839101</t>
  </si>
  <si>
    <t>73</t>
  </si>
  <si>
    <t>55144949</t>
  </si>
  <si>
    <t>baterie vanová/sprchová nástěnná páková 150mm chrom</t>
  </si>
  <si>
    <t>-693285080</t>
  </si>
  <si>
    <t>74</t>
  </si>
  <si>
    <t>725869218</t>
  </si>
  <si>
    <t>Zápachové uzávěrky zařizovacích předmětů montáž zápachových uzávěrek dřezových dvoudílných U-sifonů</t>
  </si>
  <si>
    <t>-390940728</t>
  </si>
  <si>
    <t>https://podminky.urs.cz/item/CS_URS_2025_01/725869218</t>
  </si>
  <si>
    <t>75</t>
  </si>
  <si>
    <t>55161117</t>
  </si>
  <si>
    <t>uzávěrka zápachová dřezová s přípojkou pro myčku a pračku DN 40</t>
  </si>
  <si>
    <t>-572739021</t>
  </si>
  <si>
    <t>76</t>
  </si>
  <si>
    <t>55161620</t>
  </si>
  <si>
    <t>uzávěrka zápachová pro vany sprchových koutů samočisticí s kulovým kloubem na odtoku DN 40/50 a přepadovou trubicí</t>
  </si>
  <si>
    <t>-1688984684</t>
  </si>
  <si>
    <t>77</t>
  </si>
  <si>
    <t>55161314</t>
  </si>
  <si>
    <t>uzávěrka zápachová umyvadlová s přípojkou pračky DN 40</t>
  </si>
  <si>
    <t>-1118127089</t>
  </si>
  <si>
    <t>78</t>
  </si>
  <si>
    <t>725980122</t>
  </si>
  <si>
    <t>Dvířka revizní 15/25</t>
  </si>
  <si>
    <t>1734959268</t>
  </si>
  <si>
    <t>https://podminky.urs.cz/item/CS_URS_2025_01/725980122</t>
  </si>
  <si>
    <t>79</t>
  </si>
  <si>
    <t>725980123</t>
  </si>
  <si>
    <t>Dvířka 30/30 - vodoměry</t>
  </si>
  <si>
    <t>450869793</t>
  </si>
  <si>
    <t>https://podminky.urs.cz/item/CS_URS_2025_01/725980123</t>
  </si>
  <si>
    <t>80</t>
  </si>
  <si>
    <t>998725212</t>
  </si>
  <si>
    <t>Přesun hmot pro zařizovací předměty stanovený procentní sazbou (%) z ceny vodorovná dopravní vzdálenost do 50 m s omezením mechanizace v objektech výšky přes 6 do 12 m</t>
  </si>
  <si>
    <t>1254403722</t>
  </si>
  <si>
    <t>https://podminky.urs.cz/item/CS_URS_2025_01/998725212</t>
  </si>
  <si>
    <t>726</t>
  </si>
  <si>
    <t>Zdravotechnika - předstěnové instalace</t>
  </si>
  <si>
    <t>81</t>
  </si>
  <si>
    <t>726000001</t>
  </si>
  <si>
    <t>Demontáz konstrukce s nádržkou závěsného WC.</t>
  </si>
  <si>
    <t>-1391674945</t>
  </si>
  <si>
    <t>82</t>
  </si>
  <si>
    <t>726111031.GBT</t>
  </si>
  <si>
    <t>Instalační předstěna Geberit Kombifix pro klozet s ovládáním zepředu v 1080 závěsný do masivní zděné kce</t>
  </si>
  <si>
    <t>2058253753</t>
  </si>
  <si>
    <t>83</t>
  </si>
  <si>
    <t>998726222</t>
  </si>
  <si>
    <t>Přesun hmot pro instalační prefabrikáty stanovený procentní sazbou (%) z ceny vodorovná dopravní vzdálenost do 50 m s omezením mechanizace v objektech výšky přes 6 m do 12 m</t>
  </si>
  <si>
    <t>1563755213</t>
  </si>
  <si>
    <t>https://podminky.urs.cz/item/CS_URS_2025_01/998726222</t>
  </si>
  <si>
    <t>734</t>
  </si>
  <si>
    <t>Ústřední vytápění - armatury</t>
  </si>
  <si>
    <t>84</t>
  </si>
  <si>
    <t>734229143</t>
  </si>
  <si>
    <t>Montáž termoregulační hlavice jednobodového připojení</t>
  </si>
  <si>
    <t>1341636424</t>
  </si>
  <si>
    <t>https://podminky.urs.cz/item/CS_URS_2025_01/734229143</t>
  </si>
  <si>
    <t>85</t>
  </si>
  <si>
    <t>55121295</t>
  </si>
  <si>
    <t>ventil termoregulační přímý 1bodové připojení</t>
  </si>
  <si>
    <t>914202717</t>
  </si>
  <si>
    <t>86</t>
  </si>
  <si>
    <t>734430821</t>
  </si>
  <si>
    <t>Demontáž termostatů kapilárových</t>
  </si>
  <si>
    <t>2033864166</t>
  </si>
  <si>
    <t>https://podminky.urs.cz/item/CS_URS_2025_01/734430821</t>
  </si>
  <si>
    <t>87</t>
  </si>
  <si>
    <t>998734212</t>
  </si>
  <si>
    <t>Přesun hmot pro armatury stanovený procentní sazbou (%) z ceny vodorovná dopravní vzdálenost do 50 m s omezením mechanizace v objektech výšky přes 6 do 12 m</t>
  </si>
  <si>
    <t>1467552572</t>
  </si>
  <si>
    <t>https://podminky.urs.cz/item/CS_URS_2025_01/998734212</t>
  </si>
  <si>
    <t>735</t>
  </si>
  <si>
    <t>Ústřední vytápění - otopná tělesa</t>
  </si>
  <si>
    <t>88</t>
  </si>
  <si>
    <t>735192925</t>
  </si>
  <si>
    <t>Zpětná montáž otopného tělesa článkového do 1500 mm</t>
  </si>
  <si>
    <t>-456471873</t>
  </si>
  <si>
    <t>https://podminky.urs.cz/item/CS_URS_2025_01/735192925</t>
  </si>
  <si>
    <t>89</t>
  </si>
  <si>
    <t>735192925.2</t>
  </si>
  <si>
    <t>Vypuštění, kontrola (případná oprava), napuštění radiátorů</t>
  </si>
  <si>
    <t>CS ÚRS 2023 01</t>
  </si>
  <si>
    <t>-939198585</t>
  </si>
  <si>
    <t>https://podminky.urs.cz/item/CS_URS_2023_01/735192925.2</t>
  </si>
  <si>
    <t>90</t>
  </si>
  <si>
    <t>998735212</t>
  </si>
  <si>
    <t>Přesun hmot pro otopná tělesa stanovený procentní sazbou (%) z ceny vodorovná dopravní vzdálenost do 50 m s omezením mechanizace v objektech výšky přes 6 do 12 m</t>
  </si>
  <si>
    <t>-302564811</t>
  </si>
  <si>
    <t>https://podminky.urs.cz/item/CS_URS_2025_01/998735212</t>
  </si>
  <si>
    <t>741</t>
  </si>
  <si>
    <t>Elektroinstalace - silnoproud</t>
  </si>
  <si>
    <t>91</t>
  </si>
  <si>
    <t>741000001</t>
  </si>
  <si>
    <t xml:space="preserve">Dod + mont sklokeramické varné desky </t>
  </si>
  <si>
    <t>1602534503</t>
  </si>
  <si>
    <t>92</t>
  </si>
  <si>
    <t>741000002</t>
  </si>
  <si>
    <t>Dod + mont vestavěné trouby</t>
  </si>
  <si>
    <t>1399701152</t>
  </si>
  <si>
    <t>93</t>
  </si>
  <si>
    <t>741125811.1</t>
  </si>
  <si>
    <t>Demontáž a zpětná montáž zásuvek, spínačů na kerm. obkladech a doplnění chybějících zásuvek včetně drobných úprav v kuchyňské lince.</t>
  </si>
  <si>
    <t>soub.</t>
  </si>
  <si>
    <t>CS ÚRS 2024 01</t>
  </si>
  <si>
    <t>-1992230330</t>
  </si>
  <si>
    <t>https://podminky.urs.cz/item/CS_URS_2024_01/741125811.1</t>
  </si>
  <si>
    <t>94</t>
  </si>
  <si>
    <t>741136201</t>
  </si>
  <si>
    <t>Provedení závad el. revize - dotažení šroubových spojů v rozvaděči, zásuvkách a spínačích, popis jističů v rozvaděči a doplnění záslepky do rozvaděče.</t>
  </si>
  <si>
    <t>soub</t>
  </si>
  <si>
    <t>-1241483359</t>
  </si>
  <si>
    <t>https://podminky.urs.cz/item/CS_URS_2025_01/741136201</t>
  </si>
  <si>
    <t>95</t>
  </si>
  <si>
    <t>741370002</t>
  </si>
  <si>
    <t>Montáž svítidel žárovkových se zapojením vodičů bytových nebo společenských místností stropních přisazených 1 zdroj se sklem</t>
  </si>
  <si>
    <t>-1210527906</t>
  </si>
  <si>
    <t>96</t>
  </si>
  <si>
    <t>DAM.02785</t>
  </si>
  <si>
    <t>Plafoniera SOLA LED 24W 2208lm 4000K IP44 160° bílá</t>
  </si>
  <si>
    <t>192395374</t>
  </si>
  <si>
    <t>97</t>
  </si>
  <si>
    <t>741370032</t>
  </si>
  <si>
    <t>Montáž svítidel žárovkových se zapojením vodičů bytových nebo společenských místností nástěnných přisazených 1 zdroj se sklem</t>
  </si>
  <si>
    <t>2006018172</t>
  </si>
  <si>
    <t>https://podminky.urs.cz/item/CS_URS_2025_01/741370032</t>
  </si>
  <si>
    <t>98</t>
  </si>
  <si>
    <t>34821275</t>
  </si>
  <si>
    <t>svítidlo interiérové žárovkové IP44 max. 60W E27</t>
  </si>
  <si>
    <t>-1473174214</t>
  </si>
  <si>
    <t>99</t>
  </si>
  <si>
    <t>741810001</t>
  </si>
  <si>
    <t>Zkoušky a prohlídky elektrických rozvodů a zařízení celková prohlídka a vyhotovení revizní zprávy pro objem montážních prací do 100 tis. Kč</t>
  </si>
  <si>
    <t>830169096</t>
  </si>
  <si>
    <t>100</t>
  </si>
  <si>
    <t>998741212</t>
  </si>
  <si>
    <t>Přesun hmot pro silnoproud stanovený procentní sazbou (%) z ceny vodorovná dopravní vzdálenost do 50 m s omezením mechanizace v objektech výšky přes 6 do 12 m</t>
  </si>
  <si>
    <t>-2110828086</t>
  </si>
  <si>
    <t>https://podminky.urs.cz/item/CS_URS_2025_01/998741212</t>
  </si>
  <si>
    <t>742</t>
  </si>
  <si>
    <t>Elektroinstalace - slaboproud</t>
  </si>
  <si>
    <t>101</t>
  </si>
  <si>
    <t>742210121</t>
  </si>
  <si>
    <t>Montáž hlásiče automatického bodového</t>
  </si>
  <si>
    <t>381001907</t>
  </si>
  <si>
    <t>102</t>
  </si>
  <si>
    <t>40483010</t>
  </si>
  <si>
    <t>detektor kouře a teploty kombinovaný bezdrátový</t>
  </si>
  <si>
    <t>792426778</t>
  </si>
  <si>
    <t>103</t>
  </si>
  <si>
    <t>998742212</t>
  </si>
  <si>
    <t>Přesun hmot pro slaboproud stanovený procentní sazbou (%) z ceny vodorovná dopravní vzdálenost do 50 m s omezením mechanizace v objektech výšky přes 6 do 12 m</t>
  </si>
  <si>
    <t>-1176476416</t>
  </si>
  <si>
    <t>https://podminky.urs.cz/item/CS_URS_2025_01/998742212</t>
  </si>
  <si>
    <t>751</t>
  </si>
  <si>
    <t>Vzduchotechnika</t>
  </si>
  <si>
    <t>104</t>
  </si>
  <si>
    <t>751000001</t>
  </si>
  <si>
    <t>Vyčištění ventilátoru v koupelně.</t>
  </si>
  <si>
    <t>112739517</t>
  </si>
  <si>
    <t>105</t>
  </si>
  <si>
    <t>751377011</t>
  </si>
  <si>
    <t>Montáž odsávacích stropů, zákrytů odsávacího zákrytu (digestoř) bytového vestavěného</t>
  </si>
  <si>
    <t>1284705054</t>
  </si>
  <si>
    <t>106</t>
  </si>
  <si>
    <t>42958001.1</t>
  </si>
  <si>
    <t>odsavač par vestavěný (digestoř) s výměným filtrem, max. výkon 640 m3/hod</t>
  </si>
  <si>
    <t>-1312021077</t>
  </si>
  <si>
    <t>107</t>
  </si>
  <si>
    <t>998751211</t>
  </si>
  <si>
    <t>Přesun hmot pro vzduchotechniku stanovený procentní sazbou (%) z ceny vodorovná dopravní vzdálenost do 50 m s omezením mechanizace v objektech výšky do 12 m</t>
  </si>
  <si>
    <t>1633068269</t>
  </si>
  <si>
    <t>https://podminky.urs.cz/item/CS_URS_2025_01/998751211</t>
  </si>
  <si>
    <t>766</t>
  </si>
  <si>
    <t>Konstrukce truhlářské</t>
  </si>
  <si>
    <t>108</t>
  </si>
  <si>
    <t>766000001</t>
  </si>
  <si>
    <t>Demontáž a likvidace zrcadla v koupelně</t>
  </si>
  <si>
    <t>-1360002410</t>
  </si>
  <si>
    <t>109</t>
  </si>
  <si>
    <t>766691914</t>
  </si>
  <si>
    <t>Ostatní práce vyvěšení nebo zavěšení křídel dřevěných dveřních, plochy do 2 m2</t>
  </si>
  <si>
    <t>-386790836</t>
  </si>
  <si>
    <t>https://podminky.urs.cz/item/CS_URS_2025_01/766691914</t>
  </si>
  <si>
    <t>110</t>
  </si>
  <si>
    <t>766811112</t>
  </si>
  <si>
    <t>Montáž kuchyňských linek do 3000 mm, včetně pracovní desky a seřízení</t>
  </si>
  <si>
    <t>2036629590</t>
  </si>
  <si>
    <t>111</t>
  </si>
  <si>
    <t>RMAT0005</t>
  </si>
  <si>
    <t>linka kuchyňská atypická do 1200 mm (tichý zavírací systém) včetně pracovní desky</t>
  </si>
  <si>
    <t>-267412863</t>
  </si>
  <si>
    <t>112</t>
  </si>
  <si>
    <t>RMAT0006</t>
  </si>
  <si>
    <t>linka kuchyňská atypická do 2400 mm (tichý zavírací systém) včetně pracovní desky</t>
  </si>
  <si>
    <t>-194454161</t>
  </si>
  <si>
    <t>113</t>
  </si>
  <si>
    <t>766811222</t>
  </si>
  <si>
    <t>Montáž kuchyňských linek pracovní desky Příplatek k ceně za usazení varné desky (včetně silikonu)</t>
  </si>
  <si>
    <t>2102453506</t>
  </si>
  <si>
    <t>https://podminky.urs.cz/item/CS_URS_2025_01/766811222</t>
  </si>
  <si>
    <t>114</t>
  </si>
  <si>
    <t>766811223</t>
  </si>
  <si>
    <t>Montáž kuchyňských linek pracovní desky Příplatek k ceně za usazení dřezu (včetně silikonu)</t>
  </si>
  <si>
    <t>421279781</t>
  </si>
  <si>
    <t>https://podminky.urs.cz/item/CS_URS_2025_01/766811223</t>
  </si>
  <si>
    <t>115</t>
  </si>
  <si>
    <t>766821112</t>
  </si>
  <si>
    <t>Montáž nábytku vestavěného korpusu skříně policové dvoukřídlové</t>
  </si>
  <si>
    <t>233155685</t>
  </si>
  <si>
    <t>116</t>
  </si>
  <si>
    <t>RMAT0006.1</t>
  </si>
  <si>
    <t>skříňka zrcadlová , dveře L/P DEEP 600x15x56 cm bílá s osvětlením</t>
  </si>
  <si>
    <t>-1520922042</t>
  </si>
  <si>
    <t>117</t>
  </si>
  <si>
    <t>998766212</t>
  </si>
  <si>
    <t>Přesun hmot pro konstrukce truhlářské stanovený procentní sazbou (%) z ceny vodorovná dopravní vzdálenost do 50 m s omezením mechanizace v objektech výšky přes 6 do 12 m</t>
  </si>
  <si>
    <t>1282004594</t>
  </si>
  <si>
    <t>https://podminky.urs.cz/item/CS_URS_2025_01/998766212</t>
  </si>
  <si>
    <t>767</t>
  </si>
  <si>
    <t>Konstrukce zámečnické</t>
  </si>
  <si>
    <t>118</t>
  </si>
  <si>
    <t>767000001</t>
  </si>
  <si>
    <t>Provedení údržby (promazání, případná oprava, vyčištění, atd.) kování, zámků dveřních a okenních křídel.</t>
  </si>
  <si>
    <t>-476195619</t>
  </si>
  <si>
    <t>119</t>
  </si>
  <si>
    <t>998767212</t>
  </si>
  <si>
    <t>Přesun hmot pro zámečnické konstrukce stanovený procentní sazbou (%) z ceny vodorovná dopravní vzdálenost do 50 m s omezením mechanizace v objektech výšky přes 6 do 12 m</t>
  </si>
  <si>
    <t>42655344</t>
  </si>
  <si>
    <t>https://podminky.urs.cz/item/CS_URS_2025_01/998767212</t>
  </si>
  <si>
    <t>771</t>
  </si>
  <si>
    <t>Podlahy z dlaždic</t>
  </si>
  <si>
    <t>120</t>
  </si>
  <si>
    <t>771121011</t>
  </si>
  <si>
    <t>Příprava podkladu před provedením dlažby nátěr penetrační na podlahu</t>
  </si>
  <si>
    <t>937708119</t>
  </si>
  <si>
    <t>2,5" dlažba v koupelně</t>
  </si>
  <si>
    <t>121</t>
  </si>
  <si>
    <t>771151013</t>
  </si>
  <si>
    <t>Příprava podkladu před provedením dlažby samonivelační stěrka min. pevnosti 20 MPa, tloušťky přes 5 do 8 mm</t>
  </si>
  <si>
    <t>2137349746</t>
  </si>
  <si>
    <t>https://podminky.urs.cz/item/CS_URS_2025_01/771151013</t>
  </si>
  <si>
    <t>122</t>
  </si>
  <si>
    <t>771573810</t>
  </si>
  <si>
    <t>Demontáž podlah z dlaždic keramických lepených</t>
  </si>
  <si>
    <t>-608109351</t>
  </si>
  <si>
    <t>https://podminky.urs.cz/item/CS_URS_2025_01/771573810</t>
  </si>
  <si>
    <t>123</t>
  </si>
  <si>
    <t>771574416</t>
  </si>
  <si>
    <t>Montáž podlah z dlaždic keramických lepených cementovým flexibilním lepidlem hladkých, tloušťky do 10 mm přes 9 do 12 ks/m2</t>
  </si>
  <si>
    <t>1058810890</t>
  </si>
  <si>
    <t>https://podminky.urs.cz/item/CS_URS_2025_01/771574416</t>
  </si>
  <si>
    <t>124</t>
  </si>
  <si>
    <t>LSS.TR735007</t>
  </si>
  <si>
    <t>dlaždice slinutá 298x298x9mm</t>
  </si>
  <si>
    <t>249856091</t>
  </si>
  <si>
    <t>2,5*1,1" materiál plocha</t>
  </si>
  <si>
    <t>125</t>
  </si>
  <si>
    <t>771574906</t>
  </si>
  <si>
    <t>Oprava spárování podlah z dlaždic keramických včetně vyškrabání a vymytí spár přes 9 do 15 ks/m2</t>
  </si>
  <si>
    <t>1726587355</t>
  </si>
  <si>
    <t>https://podminky.urs.cz/item/CS_URS_2025_01/771574906</t>
  </si>
  <si>
    <t>12,6" dlažba v kuchyni a komoře</t>
  </si>
  <si>
    <t>126</t>
  </si>
  <si>
    <t>771577151</t>
  </si>
  <si>
    <t>Montáž podlah z dlaždic keramických kladených do malty Příplatek k cenám za plochu do 5 m2 jednotlivě</t>
  </si>
  <si>
    <t>73490884</t>
  </si>
  <si>
    <t>127</t>
  </si>
  <si>
    <t>771591115</t>
  </si>
  <si>
    <t>Podlahy - dokončovací práce spárování silikonem</t>
  </si>
  <si>
    <t>-350899686</t>
  </si>
  <si>
    <t>https://podminky.urs.cz/item/CS_URS_2025_01/771591115</t>
  </si>
  <si>
    <t>18" dlažba v kuchyni a komoře</t>
  </si>
  <si>
    <t>8,5" dlažba v koupelně</t>
  </si>
  <si>
    <t>128</t>
  </si>
  <si>
    <t>771577152</t>
  </si>
  <si>
    <t>Montáž podlah z dlaždic keramických kladených do malty Příplatek k cenám za podlahy v omezeném prostoru</t>
  </si>
  <si>
    <t>-953881867</t>
  </si>
  <si>
    <t>129</t>
  </si>
  <si>
    <t>771592011</t>
  </si>
  <si>
    <t>Čištění vnitřních ploch po položení dlažby podlah nebo schodišť chemickými prostředky</t>
  </si>
  <si>
    <t>1222422039</t>
  </si>
  <si>
    <t>https://podminky.urs.cz/item/CS_URS_2025_01/771592011</t>
  </si>
  <si>
    <t>130</t>
  </si>
  <si>
    <t>998771212</t>
  </si>
  <si>
    <t>Přesun hmot pro podlahy z dlaždic stanovený procentní sazbou (%) z ceny vodorovná dopravní vzdálenost do 50 m s omezením mechanizace v objektech výšky přes 6 do 12 m</t>
  </si>
  <si>
    <t>-613714824</t>
  </si>
  <si>
    <t>https://podminky.urs.cz/item/CS_URS_2025_01/998771212</t>
  </si>
  <si>
    <t>775</t>
  </si>
  <si>
    <t>Podlahy skládané</t>
  </si>
  <si>
    <t>131</t>
  </si>
  <si>
    <t>775413320</t>
  </si>
  <si>
    <t>Montáž podlahového soklíku nebo lišty obvodové (soklové) dřevěné bez základního nátěru soklíku ze dřeva tvrdého nebo měkkého, v přírodní barvě připevněného vruty, s přetmelením</t>
  </si>
  <si>
    <t>CS ÚRS 2024 02</t>
  </si>
  <si>
    <t>-1554042484</t>
  </si>
  <si>
    <t>https://podminky.urs.cz/item/CS_URS_2024_02/775413320</t>
  </si>
  <si>
    <t>132</t>
  </si>
  <si>
    <t>61418155</t>
  </si>
  <si>
    <t>lišta soklová dřevěná š 15.0 mm, h 60.0 mm</t>
  </si>
  <si>
    <t>-1346159309</t>
  </si>
  <si>
    <t>10*1,08 'Přepočtené koeficientem množství</t>
  </si>
  <si>
    <t>133</t>
  </si>
  <si>
    <t>775591920</t>
  </si>
  <si>
    <t>Ostatní práce při opravách dřevěných podlah dokončovací vysátí</t>
  </si>
  <si>
    <t>-907425677</t>
  </si>
  <si>
    <t>https://podminky.urs.cz/item/CS_URS_2024_02/775591920</t>
  </si>
  <si>
    <t>134</t>
  </si>
  <si>
    <t>998775212</t>
  </si>
  <si>
    <t>Přesun hmot pro podlahy skládané stanovený procentní sazbou (%) z ceny vodorovná dopravní vzdálenost do 50 m s omezením mechanizace v objektech výšky přes 6 do 12 m</t>
  </si>
  <si>
    <t>1011796143</t>
  </si>
  <si>
    <t>https://podminky.urs.cz/item/CS_URS_2025_01/998775212</t>
  </si>
  <si>
    <t>781</t>
  </si>
  <si>
    <t>Dokončovací práce - obklady</t>
  </si>
  <si>
    <t>135</t>
  </si>
  <si>
    <t>781121011</t>
  </si>
  <si>
    <t>Příprava podkladu před provedením obkladu nátěr penetrační na stěnu</t>
  </si>
  <si>
    <t>609494874</t>
  </si>
  <si>
    <t>136</t>
  </si>
  <si>
    <t>781471810</t>
  </si>
  <si>
    <t>Demontáž obkladů z dlaždic keramických kladených do malty</t>
  </si>
  <si>
    <t>-551604854</t>
  </si>
  <si>
    <t>https://podminky.urs.cz/item/CS_URS_2025_01/781471810</t>
  </si>
  <si>
    <t>137</t>
  </si>
  <si>
    <t>781474113</t>
  </si>
  <si>
    <t>Montáž keramických obkladů stěn lepených cementovým flexibilním lepidlem hladkých přes 12 do 19 ks/m2</t>
  </si>
  <si>
    <t>1660200017</t>
  </si>
  <si>
    <t>138</t>
  </si>
  <si>
    <t>59761071</t>
  </si>
  <si>
    <t>obklad keramický hladký přes 12 do 19ks/m2</t>
  </si>
  <si>
    <t>1655287708</t>
  </si>
  <si>
    <t>18,4*1,1</t>
  </si>
  <si>
    <t>139</t>
  </si>
  <si>
    <t>781477111</t>
  </si>
  <si>
    <t>Montáž obkladů vnitřních stěn z dlaždic keramických Příplatek k cenám za plochu do 10 m2 jednotlivě</t>
  </si>
  <si>
    <t>1115128167</t>
  </si>
  <si>
    <t>140</t>
  </si>
  <si>
    <t>781477112</t>
  </si>
  <si>
    <t>Montáž obkladů vnitřních stěn z dlaždic keramických Příplatek k cenám za obklady v omezeném prostoru</t>
  </si>
  <si>
    <t>-444501256</t>
  </si>
  <si>
    <t>141</t>
  </si>
  <si>
    <t>781491822</t>
  </si>
  <si>
    <t>Odstranění obkladů - ostatní prvky vanová dvířka plastová lepená s rámem</t>
  </si>
  <si>
    <t>22057824</t>
  </si>
  <si>
    <t>https://podminky.urs.cz/item/CS_URS_2025_01/781491822</t>
  </si>
  <si>
    <t>142</t>
  </si>
  <si>
    <t>781493111</t>
  </si>
  <si>
    <t>Obklad - dokončující práce profily ukončovací plastové lepené standardním lepidlem rohové</t>
  </si>
  <si>
    <t>-46318094</t>
  </si>
  <si>
    <t>143</t>
  </si>
  <si>
    <t>781493511</t>
  </si>
  <si>
    <t>Obklad - dokončující práce profily ukončovací plastové lepené standardním lepidlem ukončovací</t>
  </si>
  <si>
    <t>1926060961</t>
  </si>
  <si>
    <t>144</t>
  </si>
  <si>
    <t>781493611</t>
  </si>
  <si>
    <t>Obklad - dokončující práce montáž vanových dvířek plastových lepených s rámem</t>
  </si>
  <si>
    <t>1948045706</t>
  </si>
  <si>
    <t>https://podminky.urs.cz/item/CS_URS_2025_01/781493611</t>
  </si>
  <si>
    <t>145</t>
  </si>
  <si>
    <t>56245725</t>
  </si>
  <si>
    <t>dvířka vanová bílá 150x200mm</t>
  </si>
  <si>
    <t>-54867659</t>
  </si>
  <si>
    <t>146</t>
  </si>
  <si>
    <t>781495115</t>
  </si>
  <si>
    <t>Obklad - dokončující práce ostatní práce spárování silikonem</t>
  </si>
  <si>
    <t>-1266770399</t>
  </si>
  <si>
    <t>https://podminky.urs.cz/item/CS_URS_2025_01/781495115</t>
  </si>
  <si>
    <t>147</t>
  </si>
  <si>
    <t>781495211</t>
  </si>
  <si>
    <t>Čištění vnitřních ploch po provedení obkladu stěn chemickými prostředky</t>
  </si>
  <si>
    <t>-1921513587</t>
  </si>
  <si>
    <t>https://podminky.urs.cz/item/CS_URS_2025_01/781495211</t>
  </si>
  <si>
    <t>148</t>
  </si>
  <si>
    <t>998781212</t>
  </si>
  <si>
    <t>Přesun hmot pro obklady keramické stanovený procentní sazbou (%) z ceny vodorovná dopravní vzdálenost do 50 m s omezením mechanizace v objektech výšky přes 6 do 12 m</t>
  </si>
  <si>
    <t>-470726082</t>
  </si>
  <si>
    <t>https://podminky.urs.cz/item/CS_URS_2025_01/998781212</t>
  </si>
  <si>
    <t>783</t>
  </si>
  <si>
    <t>Dokončovací práce - nátěry</t>
  </si>
  <si>
    <t>149</t>
  </si>
  <si>
    <t>783000125</t>
  </si>
  <si>
    <t>Zakrývání konstrukcí včetně pozdějšího odkrytí konstrukcí nebo prvků obalením fólií</t>
  </si>
  <si>
    <t>1723175780</t>
  </si>
  <si>
    <t>https://podminky.urs.cz/item/CS_URS_2025_01/783000125</t>
  </si>
  <si>
    <t>150</t>
  </si>
  <si>
    <t>28323156</t>
  </si>
  <si>
    <t>fólie pro malířské potřeby zakrývací tl 41µ 4x5m</t>
  </si>
  <si>
    <t>-1668735972</t>
  </si>
  <si>
    <t>151</t>
  </si>
  <si>
    <t>783101203</t>
  </si>
  <si>
    <t>Příprava podkladu truhlářských konstrukcí před provedením nátěru broušení smirkovým papírem nebo plátnem jemné</t>
  </si>
  <si>
    <t>-1429971405</t>
  </si>
  <si>
    <t>https://podminky.urs.cz/item/CS_URS_2024_02/783101203</t>
  </si>
  <si>
    <t>2,91*1,5" dveřní křídla kazetových dveří vchodových</t>
  </si>
  <si>
    <t>152</t>
  </si>
  <si>
    <t>783101403</t>
  </si>
  <si>
    <t>Příprava podkladu truhlářských konstrukcí před provedením nátěru oprášení</t>
  </si>
  <si>
    <t>-771139014</t>
  </si>
  <si>
    <t>https://podminky.urs.cz/item/CS_URS_2024_02/783101403</t>
  </si>
  <si>
    <t>153</t>
  </si>
  <si>
    <t>783106805</t>
  </si>
  <si>
    <t>Odstranění nátěrů z truhlářských konstrukcí opálením s obroušením</t>
  </si>
  <si>
    <t>-170223708</t>
  </si>
  <si>
    <t>https://podminky.urs.cz/item/CS_URS_2024_02/783106805</t>
  </si>
  <si>
    <t>154</t>
  </si>
  <si>
    <t>783114101</t>
  </si>
  <si>
    <t>Základní nátěr truhlářských konstrukcí jednonásobný syntetický</t>
  </si>
  <si>
    <t>-793893961</t>
  </si>
  <si>
    <t>https://podminky.urs.cz/item/CS_URS_2024_02/783114101</t>
  </si>
  <si>
    <t>155</t>
  </si>
  <si>
    <t>783117101</t>
  </si>
  <si>
    <t>Krycí nátěr truhlářských konstrukcí jednonásobný syntetický</t>
  </si>
  <si>
    <t>-562648549</t>
  </si>
  <si>
    <t>https://podminky.urs.cz/item/CS_URS_2024_02/783117101</t>
  </si>
  <si>
    <t>156</t>
  </si>
  <si>
    <t>783122131</t>
  </si>
  <si>
    <t>Tmelení truhlářských konstrukcí plošné (plné) včetně přebroušení tmelených míst, tmelem disperzním akrylátovým nebo latexovým</t>
  </si>
  <si>
    <t>2043205158</t>
  </si>
  <si>
    <t>https://podminky.urs.cz/item/CS_URS_2024_02/783122131</t>
  </si>
  <si>
    <t>157</t>
  </si>
  <si>
    <t>783162201</t>
  </si>
  <si>
    <t>Dotmelení skleněných výplní truhlářských konstrukcí tmelem sklenářským</t>
  </si>
  <si>
    <t>1300081312</t>
  </si>
  <si>
    <t>https://podminky.urs.cz/item/CS_URS_2024_02/783162201</t>
  </si>
  <si>
    <t>784</t>
  </si>
  <si>
    <t>Dokončovací práce - malby a tapety</t>
  </si>
  <si>
    <t>158</t>
  </si>
  <si>
    <t>784111011</t>
  </si>
  <si>
    <t>Obroušení podkladu omítky v místnostech výšky do 3,80 m</t>
  </si>
  <si>
    <t>1998569718</t>
  </si>
  <si>
    <t>https://podminky.urs.cz/item/CS_URS_2025_01/784111011</t>
  </si>
  <si>
    <t>159</t>
  </si>
  <si>
    <t>784111031</t>
  </si>
  <si>
    <t>Omytí podkladu omytí v místnostech výšky do 3,80 m</t>
  </si>
  <si>
    <t>306789019</t>
  </si>
  <si>
    <t>https://podminky.urs.cz/item/CS_URS_2025_01/784111031</t>
  </si>
  <si>
    <t>160</t>
  </si>
  <si>
    <t>784151011</t>
  </si>
  <si>
    <t>Izolování izolačními barvami vodou ředitelnými dvojnásobné v místnostech výšky do 3,80 m</t>
  </si>
  <si>
    <t>-1244506005</t>
  </si>
  <si>
    <t>https://podminky.urs.cz/item/CS_URS_2025_01/784151011</t>
  </si>
  <si>
    <t>161</t>
  </si>
  <si>
    <t>784171101</t>
  </si>
  <si>
    <t>Zakrytí nemalovaných ploch (materiál ve specifikaci) včetně pozdějšího odkrytí podlah</t>
  </si>
  <si>
    <t>-1927315930</t>
  </si>
  <si>
    <t>https://podminky.urs.cz/item/CS_URS_2025_01/784171101</t>
  </si>
  <si>
    <t>162</t>
  </si>
  <si>
    <t>58124842</t>
  </si>
  <si>
    <t>fólie pro malířské potřeby zakrývací tl 7µ 4x5m</t>
  </si>
  <si>
    <t>1356719596</t>
  </si>
  <si>
    <t>95,2380952380952*1,05 'Přepočtené koeficientem množství</t>
  </si>
  <si>
    <t>163</t>
  </si>
  <si>
    <t>784181131</t>
  </si>
  <si>
    <t>Penetrace podkladu jednonásobná fungicidní akrylátová bezbarvá v místnostech výšky do 3,80 m</t>
  </si>
  <si>
    <t>-829367136</t>
  </si>
  <si>
    <t>https://podminky.urs.cz/item/CS_URS_2025_01/784181131</t>
  </si>
  <si>
    <t>164</t>
  </si>
  <si>
    <t>784325231</t>
  </si>
  <si>
    <t>Provedení silikátové malby dvojnásobné v místnostech výšky do 3,80 m</t>
  </si>
  <si>
    <t>1316755954</t>
  </si>
  <si>
    <t>https://podminky.urs.cz/item/CS_URS_2025_01/784325231</t>
  </si>
  <si>
    <t>787</t>
  </si>
  <si>
    <t>Dokončovací práce - zasklívání</t>
  </si>
  <si>
    <t>165</t>
  </si>
  <si>
    <t>787701911</t>
  </si>
  <si>
    <t>Zasklívání oken s podtmelením na lišty do 3 m2 za zasklení sklem tl přes 5 do 8 mm</t>
  </si>
  <si>
    <t>1974774745</t>
  </si>
  <si>
    <t>https://podminky.urs.cz/item/CS_URS_2025_01/787701911</t>
  </si>
  <si>
    <t>166</t>
  </si>
  <si>
    <t>998787212</t>
  </si>
  <si>
    <t>Přesun hmot pro zasklívání stanovený procentní sazbou (%) z ceny vodorovná dopravní vzdálenost do 50 m s omezením mechanizace v objektech výšky přes 6 do 12 m</t>
  </si>
  <si>
    <t>667156807</t>
  </si>
  <si>
    <t>https://podminky.urs.cz/item/CS_URS_2025_01/998787212</t>
  </si>
  <si>
    <t>Práce a dodávky M</t>
  </si>
  <si>
    <t>58-M</t>
  </si>
  <si>
    <t>Revize vyhrazených technických zařízení</t>
  </si>
  <si>
    <t>167</t>
  </si>
  <si>
    <t>580507201</t>
  </si>
  <si>
    <t>Servis plynové kotle do 50 kW s uvedením do provzu a vyčíštění spalinových cest včetně revize.</t>
  </si>
  <si>
    <t>1462366319</t>
  </si>
  <si>
    <t>https://podminky.urs.cz/item/CS_URS_2025_01/580507201</t>
  </si>
  <si>
    <t>VRN</t>
  </si>
  <si>
    <t>Vedlejší rozpočtové náklady</t>
  </si>
  <si>
    <t>VRN1</t>
  </si>
  <si>
    <t>Průzkumné, zeměměřičské a projektové práce</t>
  </si>
  <si>
    <t>168</t>
  </si>
  <si>
    <t>013254000</t>
  </si>
  <si>
    <t>Dokumentace skutečného provedení stavby se zakreslením elektro zásuvek, spínačů a svítidel.</t>
  </si>
  <si>
    <t>1024</t>
  </si>
  <si>
    <t>1397830597</t>
  </si>
  <si>
    <t>https://podminky.urs.cz/item/CS_URS_2025_01/013254000</t>
  </si>
  <si>
    <t>0,0001*10000 'Přepočtené koeficientem množství</t>
  </si>
  <si>
    <t>VRN6</t>
  </si>
  <si>
    <t>Územní vlivy</t>
  </si>
  <si>
    <t>169</t>
  </si>
  <si>
    <t>065002000</t>
  </si>
  <si>
    <t>Mimostaveništní doprava materiálů</t>
  </si>
  <si>
    <t>-1409544004</t>
  </si>
  <si>
    <t>https://podminky.urs.cz/item/CS_URS_2024_01/065002000</t>
  </si>
  <si>
    <t>VRN7</t>
  </si>
  <si>
    <t>Provozní vlivy</t>
  </si>
  <si>
    <t>170</t>
  </si>
  <si>
    <t>070001000</t>
  </si>
  <si>
    <t>858876194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</si>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</sst>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42241115" TargetMode="External" /><Relationship Id="rId2" Type="http://schemas.openxmlformats.org/officeDocument/2006/relationships/hyperlink" Target="https://podminky.urs.cz/item/CS_URS_2025_01/346244353" TargetMode="External" /><Relationship Id="rId3" Type="http://schemas.openxmlformats.org/officeDocument/2006/relationships/hyperlink" Target="https://podminky.urs.cz/item/CS_URS_2025_01/611131121" TargetMode="External" /><Relationship Id="rId4" Type="http://schemas.openxmlformats.org/officeDocument/2006/relationships/hyperlink" Target="https://podminky.urs.cz/item/CS_URS_2025_01/611135011" TargetMode="External" /><Relationship Id="rId5" Type="http://schemas.openxmlformats.org/officeDocument/2006/relationships/hyperlink" Target="https://podminky.urs.cz/item/CS_URS_2025_01/611142001" TargetMode="External" /><Relationship Id="rId6" Type="http://schemas.openxmlformats.org/officeDocument/2006/relationships/hyperlink" Target="https://podminky.urs.cz/item/CS_URS_2025_01/611321131" TargetMode="External" /><Relationship Id="rId7" Type="http://schemas.openxmlformats.org/officeDocument/2006/relationships/hyperlink" Target="https://podminky.urs.cz/item/CS_URS_2025_01/612131121" TargetMode="External" /><Relationship Id="rId8" Type="http://schemas.openxmlformats.org/officeDocument/2006/relationships/hyperlink" Target="https://podminky.urs.cz/item/CS_URS_2025_01/612135011" TargetMode="External" /><Relationship Id="rId9" Type="http://schemas.openxmlformats.org/officeDocument/2006/relationships/hyperlink" Target="https://podminky.urs.cz/item/CS_URS_2025_01/612135101" TargetMode="External" /><Relationship Id="rId10" Type="http://schemas.openxmlformats.org/officeDocument/2006/relationships/hyperlink" Target="https://podminky.urs.cz/item/CS_URS_2025_01/612142001" TargetMode="External" /><Relationship Id="rId11" Type="http://schemas.openxmlformats.org/officeDocument/2006/relationships/hyperlink" Target="https://podminky.urs.cz/item/CS_URS_2025_01/612311131" TargetMode="External" /><Relationship Id="rId12" Type="http://schemas.openxmlformats.org/officeDocument/2006/relationships/hyperlink" Target="https://podminky.urs.cz/item/CS_URS_2025_01/612321121" TargetMode="External" /><Relationship Id="rId13" Type="http://schemas.openxmlformats.org/officeDocument/2006/relationships/hyperlink" Target="https://podminky.urs.cz/item/CS_URS_2025_01/619991011" TargetMode="External" /><Relationship Id="rId14" Type="http://schemas.openxmlformats.org/officeDocument/2006/relationships/hyperlink" Target="https://podminky.urs.cz/item/CS_URS_2025_01/619995001" TargetMode="External" /><Relationship Id="rId15" Type="http://schemas.openxmlformats.org/officeDocument/2006/relationships/hyperlink" Target="https://podminky.urs.cz/item/CS_URS_2025_01/949101111" TargetMode="External" /><Relationship Id="rId16" Type="http://schemas.openxmlformats.org/officeDocument/2006/relationships/hyperlink" Target="https://podminky.urs.cz/item/CS_URS_2025_01/952901105" TargetMode="External" /><Relationship Id="rId17" Type="http://schemas.openxmlformats.org/officeDocument/2006/relationships/hyperlink" Target="https://podminky.urs.cz/item/CS_URS_2025_01/952901114" TargetMode="External" /><Relationship Id="rId18" Type="http://schemas.openxmlformats.org/officeDocument/2006/relationships/hyperlink" Target="https://podminky.urs.cz/item/CS_URS_2025_01/952902031" TargetMode="External" /><Relationship Id="rId19" Type="http://schemas.openxmlformats.org/officeDocument/2006/relationships/hyperlink" Target="https://podminky.urs.cz/item/CS_URS_2025_01/953941209" TargetMode="External" /><Relationship Id="rId20" Type="http://schemas.openxmlformats.org/officeDocument/2006/relationships/hyperlink" Target="https://podminky.urs.cz/item/CS_URS_2025_01/962031132" TargetMode="External" /><Relationship Id="rId21" Type="http://schemas.openxmlformats.org/officeDocument/2006/relationships/hyperlink" Target="https://podminky.urs.cz/item/CS_URS_2025_01/965046111" TargetMode="External" /><Relationship Id="rId22" Type="http://schemas.openxmlformats.org/officeDocument/2006/relationships/hyperlink" Target="https://podminky.urs.cz/item/CS_URS_2025_01/966013121" TargetMode="External" /><Relationship Id="rId23" Type="http://schemas.openxmlformats.org/officeDocument/2006/relationships/hyperlink" Target="https://podminky.urs.cz/item/CS_URS_2025_01/978021191" TargetMode="External" /><Relationship Id="rId24" Type="http://schemas.openxmlformats.org/officeDocument/2006/relationships/hyperlink" Target="https://podminky.urs.cz/item/CS_URS_2025_01/978035113" TargetMode="External" /><Relationship Id="rId25" Type="http://schemas.openxmlformats.org/officeDocument/2006/relationships/hyperlink" Target="https://podminky.urs.cz/item/CS_URS_2025_01/997002511" TargetMode="External" /><Relationship Id="rId26" Type="http://schemas.openxmlformats.org/officeDocument/2006/relationships/hyperlink" Target="https://podminky.urs.cz/item/CS_URS_2025_01/997002519" TargetMode="External" /><Relationship Id="rId27" Type="http://schemas.openxmlformats.org/officeDocument/2006/relationships/hyperlink" Target="https://podminky.urs.cz/item/CS_URS_2025_01/997002611" TargetMode="External" /><Relationship Id="rId28" Type="http://schemas.openxmlformats.org/officeDocument/2006/relationships/hyperlink" Target="https://podminky.urs.cz/item/CS_URS_2025_01/997013153" TargetMode="External" /><Relationship Id="rId29" Type="http://schemas.openxmlformats.org/officeDocument/2006/relationships/hyperlink" Target="https://podminky.urs.cz/item/CS_URS_2025_01/997013219" TargetMode="External" /><Relationship Id="rId30" Type="http://schemas.openxmlformats.org/officeDocument/2006/relationships/hyperlink" Target="https://podminky.urs.cz/item/CS_URS_2025_01/997013609" TargetMode="External" /><Relationship Id="rId31" Type="http://schemas.openxmlformats.org/officeDocument/2006/relationships/hyperlink" Target="https://podminky.urs.cz/item/CS_URS_2025_01/997013813" TargetMode="External" /><Relationship Id="rId32" Type="http://schemas.openxmlformats.org/officeDocument/2006/relationships/hyperlink" Target="https://podminky.urs.cz/item/CS_URS_2025_01/998018002" TargetMode="External" /><Relationship Id="rId33" Type="http://schemas.openxmlformats.org/officeDocument/2006/relationships/hyperlink" Target="https://podminky.urs.cz/item/CS_URS_2025_01/711113117" TargetMode="External" /><Relationship Id="rId34" Type="http://schemas.openxmlformats.org/officeDocument/2006/relationships/hyperlink" Target="https://podminky.urs.cz/item/CS_URS_2025_01/711113127" TargetMode="External" /><Relationship Id="rId35" Type="http://schemas.openxmlformats.org/officeDocument/2006/relationships/hyperlink" Target="https://podminky.urs.cz/item/CS_URS_2025_01/711199101" TargetMode="External" /><Relationship Id="rId36" Type="http://schemas.openxmlformats.org/officeDocument/2006/relationships/hyperlink" Target="https://podminky.urs.cz/item/CS_URS_2025_01/998711312" TargetMode="External" /><Relationship Id="rId37" Type="http://schemas.openxmlformats.org/officeDocument/2006/relationships/hyperlink" Target="https://podminky.urs.cz/item/CS_URS_2025_01/721174043" TargetMode="External" /><Relationship Id="rId38" Type="http://schemas.openxmlformats.org/officeDocument/2006/relationships/hyperlink" Target="https://podminky.urs.cz/item/CS_URS_2025_01/721174045" TargetMode="External" /><Relationship Id="rId39" Type="http://schemas.openxmlformats.org/officeDocument/2006/relationships/hyperlink" Target="https://podminky.urs.cz/item/CS_URS_2025_01/721194105" TargetMode="External" /><Relationship Id="rId40" Type="http://schemas.openxmlformats.org/officeDocument/2006/relationships/hyperlink" Target="https://podminky.urs.cz/item/CS_URS_2025_01/721194109" TargetMode="External" /><Relationship Id="rId41" Type="http://schemas.openxmlformats.org/officeDocument/2006/relationships/hyperlink" Target="https://podminky.urs.cz/item/CS_URS_2025_01/721229111" TargetMode="External" /><Relationship Id="rId42" Type="http://schemas.openxmlformats.org/officeDocument/2006/relationships/hyperlink" Target="https://podminky.urs.cz/item/CS_URS_2025_01/721290111" TargetMode="External" /><Relationship Id="rId43" Type="http://schemas.openxmlformats.org/officeDocument/2006/relationships/hyperlink" Target="https://podminky.urs.cz/item/CS_URS_2025_01/998721212" TargetMode="External" /><Relationship Id="rId44" Type="http://schemas.openxmlformats.org/officeDocument/2006/relationships/hyperlink" Target="https://podminky.urs.cz/item/CS_URS_2025_01/722176112" TargetMode="External" /><Relationship Id="rId45" Type="http://schemas.openxmlformats.org/officeDocument/2006/relationships/hyperlink" Target="https://podminky.urs.cz/item/CS_URS_2025_01/722181211" TargetMode="External" /><Relationship Id="rId46" Type="http://schemas.openxmlformats.org/officeDocument/2006/relationships/hyperlink" Target="https://podminky.urs.cz/item/CS_URS_2025_01/722220111" TargetMode="External" /><Relationship Id="rId47" Type="http://schemas.openxmlformats.org/officeDocument/2006/relationships/hyperlink" Target="https://podminky.urs.cz/item/CS_URS_2025_01/722220121" TargetMode="External" /><Relationship Id="rId48" Type="http://schemas.openxmlformats.org/officeDocument/2006/relationships/hyperlink" Target="https://podminky.urs.cz/item/CS_URS_2025_01/722262301" TargetMode="External" /><Relationship Id="rId49" Type="http://schemas.openxmlformats.org/officeDocument/2006/relationships/hyperlink" Target="https://podminky.urs.cz/item/CS_URS_2025_01/722263251" TargetMode="External" /><Relationship Id="rId50" Type="http://schemas.openxmlformats.org/officeDocument/2006/relationships/hyperlink" Target="https://podminky.urs.cz/item/CS_URS_2025_01/722290246" TargetMode="External" /><Relationship Id="rId51" Type="http://schemas.openxmlformats.org/officeDocument/2006/relationships/hyperlink" Target="https://podminky.urs.cz/item/CS_URS_2025_01/998722212" TargetMode="External" /><Relationship Id="rId52" Type="http://schemas.openxmlformats.org/officeDocument/2006/relationships/hyperlink" Target="https://podminky.urs.cz/item/CS_URS_2025_01/725119122" TargetMode="External" /><Relationship Id="rId53" Type="http://schemas.openxmlformats.org/officeDocument/2006/relationships/hyperlink" Target="https://podminky.urs.cz/item/CS_URS_2025_01/725219102" TargetMode="External" /><Relationship Id="rId54" Type="http://schemas.openxmlformats.org/officeDocument/2006/relationships/hyperlink" Target="https://podminky.urs.cz/item/CS_URS_2025_01/725220851" TargetMode="External" /><Relationship Id="rId55" Type="http://schemas.openxmlformats.org/officeDocument/2006/relationships/hyperlink" Target="https://podminky.urs.cz/item/CS_URS_2025_01/725224138" TargetMode="External" /><Relationship Id="rId56" Type="http://schemas.openxmlformats.org/officeDocument/2006/relationships/hyperlink" Target="https://podminky.urs.cz/item/CS_URS_2025_01/725820801" TargetMode="External" /><Relationship Id="rId57" Type="http://schemas.openxmlformats.org/officeDocument/2006/relationships/hyperlink" Target="https://podminky.urs.cz/item/CS_URS_2025_01/725829111" TargetMode="External" /><Relationship Id="rId58" Type="http://schemas.openxmlformats.org/officeDocument/2006/relationships/hyperlink" Target="https://podminky.urs.cz/item/CS_URS_2025_01/725829131.1" TargetMode="External" /><Relationship Id="rId59" Type="http://schemas.openxmlformats.org/officeDocument/2006/relationships/hyperlink" Target="https://podminky.urs.cz/item/CS_URS_2025_01/725839101" TargetMode="External" /><Relationship Id="rId60" Type="http://schemas.openxmlformats.org/officeDocument/2006/relationships/hyperlink" Target="https://podminky.urs.cz/item/CS_URS_2025_01/725869218" TargetMode="External" /><Relationship Id="rId61" Type="http://schemas.openxmlformats.org/officeDocument/2006/relationships/hyperlink" Target="https://podminky.urs.cz/item/CS_URS_2025_01/725980122" TargetMode="External" /><Relationship Id="rId62" Type="http://schemas.openxmlformats.org/officeDocument/2006/relationships/hyperlink" Target="https://podminky.urs.cz/item/CS_URS_2025_01/725980123" TargetMode="External" /><Relationship Id="rId63" Type="http://schemas.openxmlformats.org/officeDocument/2006/relationships/hyperlink" Target="https://podminky.urs.cz/item/CS_URS_2025_01/998725212" TargetMode="External" /><Relationship Id="rId64" Type="http://schemas.openxmlformats.org/officeDocument/2006/relationships/hyperlink" Target="https://podminky.urs.cz/item/CS_URS_2025_01/998726222" TargetMode="External" /><Relationship Id="rId65" Type="http://schemas.openxmlformats.org/officeDocument/2006/relationships/hyperlink" Target="https://podminky.urs.cz/item/CS_URS_2025_01/734229143" TargetMode="External" /><Relationship Id="rId66" Type="http://schemas.openxmlformats.org/officeDocument/2006/relationships/hyperlink" Target="https://podminky.urs.cz/item/CS_URS_2025_01/734430821" TargetMode="External" /><Relationship Id="rId67" Type="http://schemas.openxmlformats.org/officeDocument/2006/relationships/hyperlink" Target="https://podminky.urs.cz/item/CS_URS_2025_01/998734212" TargetMode="External" /><Relationship Id="rId68" Type="http://schemas.openxmlformats.org/officeDocument/2006/relationships/hyperlink" Target="https://podminky.urs.cz/item/CS_URS_2025_01/735192925" TargetMode="External" /><Relationship Id="rId69" Type="http://schemas.openxmlformats.org/officeDocument/2006/relationships/hyperlink" Target="https://podminky.urs.cz/item/CS_URS_2023_01/735192925.2" TargetMode="External" /><Relationship Id="rId70" Type="http://schemas.openxmlformats.org/officeDocument/2006/relationships/hyperlink" Target="https://podminky.urs.cz/item/CS_URS_2025_01/998735212" TargetMode="External" /><Relationship Id="rId71" Type="http://schemas.openxmlformats.org/officeDocument/2006/relationships/hyperlink" Target="https://podminky.urs.cz/item/CS_URS_2024_01/741125811.1" TargetMode="External" /><Relationship Id="rId72" Type="http://schemas.openxmlformats.org/officeDocument/2006/relationships/hyperlink" Target="https://podminky.urs.cz/item/CS_URS_2025_01/741136201" TargetMode="External" /><Relationship Id="rId73" Type="http://schemas.openxmlformats.org/officeDocument/2006/relationships/hyperlink" Target="https://podminky.urs.cz/item/CS_URS_2025_01/741370032" TargetMode="External" /><Relationship Id="rId74" Type="http://schemas.openxmlformats.org/officeDocument/2006/relationships/hyperlink" Target="https://podminky.urs.cz/item/CS_URS_2025_01/998741212" TargetMode="External" /><Relationship Id="rId75" Type="http://schemas.openxmlformats.org/officeDocument/2006/relationships/hyperlink" Target="https://podminky.urs.cz/item/CS_URS_2025_01/998742212" TargetMode="External" /><Relationship Id="rId76" Type="http://schemas.openxmlformats.org/officeDocument/2006/relationships/hyperlink" Target="https://podminky.urs.cz/item/CS_URS_2025_01/998751211" TargetMode="External" /><Relationship Id="rId77" Type="http://schemas.openxmlformats.org/officeDocument/2006/relationships/hyperlink" Target="https://podminky.urs.cz/item/CS_URS_2025_01/766691914" TargetMode="External" /><Relationship Id="rId78" Type="http://schemas.openxmlformats.org/officeDocument/2006/relationships/hyperlink" Target="https://podminky.urs.cz/item/CS_URS_2025_01/766811222" TargetMode="External" /><Relationship Id="rId79" Type="http://schemas.openxmlformats.org/officeDocument/2006/relationships/hyperlink" Target="https://podminky.urs.cz/item/CS_URS_2025_01/766811223" TargetMode="External" /><Relationship Id="rId80" Type="http://schemas.openxmlformats.org/officeDocument/2006/relationships/hyperlink" Target="https://podminky.urs.cz/item/CS_URS_2025_01/998766212" TargetMode="External" /><Relationship Id="rId81" Type="http://schemas.openxmlformats.org/officeDocument/2006/relationships/hyperlink" Target="https://podminky.urs.cz/item/CS_URS_2025_01/998767212" TargetMode="External" /><Relationship Id="rId82" Type="http://schemas.openxmlformats.org/officeDocument/2006/relationships/hyperlink" Target="https://podminky.urs.cz/item/CS_URS_2025_01/771151013" TargetMode="External" /><Relationship Id="rId83" Type="http://schemas.openxmlformats.org/officeDocument/2006/relationships/hyperlink" Target="https://podminky.urs.cz/item/CS_URS_2025_01/771573810" TargetMode="External" /><Relationship Id="rId84" Type="http://schemas.openxmlformats.org/officeDocument/2006/relationships/hyperlink" Target="https://podminky.urs.cz/item/CS_URS_2025_01/771574416" TargetMode="External" /><Relationship Id="rId85" Type="http://schemas.openxmlformats.org/officeDocument/2006/relationships/hyperlink" Target="https://podminky.urs.cz/item/CS_URS_2025_01/771574906" TargetMode="External" /><Relationship Id="rId86" Type="http://schemas.openxmlformats.org/officeDocument/2006/relationships/hyperlink" Target="https://podminky.urs.cz/item/CS_URS_2025_01/771591115" TargetMode="External" /><Relationship Id="rId87" Type="http://schemas.openxmlformats.org/officeDocument/2006/relationships/hyperlink" Target="https://podminky.urs.cz/item/CS_URS_2025_01/771592011" TargetMode="External" /><Relationship Id="rId88" Type="http://schemas.openxmlformats.org/officeDocument/2006/relationships/hyperlink" Target="https://podminky.urs.cz/item/CS_URS_2025_01/998771212" TargetMode="External" /><Relationship Id="rId89" Type="http://schemas.openxmlformats.org/officeDocument/2006/relationships/hyperlink" Target="https://podminky.urs.cz/item/CS_URS_2024_02/775413320" TargetMode="External" /><Relationship Id="rId90" Type="http://schemas.openxmlformats.org/officeDocument/2006/relationships/hyperlink" Target="https://podminky.urs.cz/item/CS_URS_2024_02/775591920" TargetMode="External" /><Relationship Id="rId91" Type="http://schemas.openxmlformats.org/officeDocument/2006/relationships/hyperlink" Target="https://podminky.urs.cz/item/CS_URS_2025_01/998775212" TargetMode="External" /><Relationship Id="rId92" Type="http://schemas.openxmlformats.org/officeDocument/2006/relationships/hyperlink" Target="https://podminky.urs.cz/item/CS_URS_2025_01/781471810" TargetMode="External" /><Relationship Id="rId93" Type="http://schemas.openxmlformats.org/officeDocument/2006/relationships/hyperlink" Target="https://podminky.urs.cz/item/CS_URS_2025_01/781491822" TargetMode="External" /><Relationship Id="rId94" Type="http://schemas.openxmlformats.org/officeDocument/2006/relationships/hyperlink" Target="https://podminky.urs.cz/item/CS_URS_2025_01/781493611" TargetMode="External" /><Relationship Id="rId95" Type="http://schemas.openxmlformats.org/officeDocument/2006/relationships/hyperlink" Target="https://podminky.urs.cz/item/CS_URS_2025_01/781495115" TargetMode="External" /><Relationship Id="rId96" Type="http://schemas.openxmlformats.org/officeDocument/2006/relationships/hyperlink" Target="https://podminky.urs.cz/item/CS_URS_2025_01/781495211" TargetMode="External" /><Relationship Id="rId97" Type="http://schemas.openxmlformats.org/officeDocument/2006/relationships/hyperlink" Target="https://podminky.urs.cz/item/CS_URS_2025_01/998781212" TargetMode="External" /><Relationship Id="rId98" Type="http://schemas.openxmlformats.org/officeDocument/2006/relationships/hyperlink" Target="https://podminky.urs.cz/item/CS_URS_2025_01/783000125" TargetMode="External" /><Relationship Id="rId99" Type="http://schemas.openxmlformats.org/officeDocument/2006/relationships/hyperlink" Target="https://podminky.urs.cz/item/CS_URS_2024_02/783101203" TargetMode="External" /><Relationship Id="rId100" Type="http://schemas.openxmlformats.org/officeDocument/2006/relationships/hyperlink" Target="https://podminky.urs.cz/item/CS_URS_2024_02/783101403" TargetMode="External" /><Relationship Id="rId101" Type="http://schemas.openxmlformats.org/officeDocument/2006/relationships/hyperlink" Target="https://podminky.urs.cz/item/CS_URS_2024_02/783106805" TargetMode="External" /><Relationship Id="rId102" Type="http://schemas.openxmlformats.org/officeDocument/2006/relationships/hyperlink" Target="https://podminky.urs.cz/item/CS_URS_2024_02/783114101" TargetMode="External" /><Relationship Id="rId103" Type="http://schemas.openxmlformats.org/officeDocument/2006/relationships/hyperlink" Target="https://podminky.urs.cz/item/CS_URS_2024_02/783117101" TargetMode="External" /><Relationship Id="rId104" Type="http://schemas.openxmlformats.org/officeDocument/2006/relationships/hyperlink" Target="https://podminky.urs.cz/item/CS_URS_2024_02/783122131" TargetMode="External" /><Relationship Id="rId105" Type="http://schemas.openxmlformats.org/officeDocument/2006/relationships/hyperlink" Target="https://podminky.urs.cz/item/CS_URS_2024_02/783162201" TargetMode="External" /><Relationship Id="rId106" Type="http://schemas.openxmlformats.org/officeDocument/2006/relationships/hyperlink" Target="https://podminky.urs.cz/item/CS_URS_2025_01/784111011" TargetMode="External" /><Relationship Id="rId107" Type="http://schemas.openxmlformats.org/officeDocument/2006/relationships/hyperlink" Target="https://podminky.urs.cz/item/CS_URS_2025_01/784111031" TargetMode="External" /><Relationship Id="rId108" Type="http://schemas.openxmlformats.org/officeDocument/2006/relationships/hyperlink" Target="https://podminky.urs.cz/item/CS_URS_2025_01/784151011" TargetMode="External" /><Relationship Id="rId109" Type="http://schemas.openxmlformats.org/officeDocument/2006/relationships/hyperlink" Target="https://podminky.urs.cz/item/CS_URS_2025_01/784171101" TargetMode="External" /><Relationship Id="rId110" Type="http://schemas.openxmlformats.org/officeDocument/2006/relationships/hyperlink" Target="https://podminky.urs.cz/item/CS_URS_2025_01/784181131" TargetMode="External" /><Relationship Id="rId111" Type="http://schemas.openxmlformats.org/officeDocument/2006/relationships/hyperlink" Target="https://podminky.urs.cz/item/CS_URS_2025_01/784325231" TargetMode="External" /><Relationship Id="rId112" Type="http://schemas.openxmlformats.org/officeDocument/2006/relationships/hyperlink" Target="https://podminky.urs.cz/item/CS_URS_2025_01/787701911" TargetMode="External" /><Relationship Id="rId113" Type="http://schemas.openxmlformats.org/officeDocument/2006/relationships/hyperlink" Target="https://podminky.urs.cz/item/CS_URS_2025_01/998787212" TargetMode="External" /><Relationship Id="rId114" Type="http://schemas.openxmlformats.org/officeDocument/2006/relationships/hyperlink" Target="https://podminky.urs.cz/item/CS_URS_2025_01/580507201" TargetMode="External" /><Relationship Id="rId115" Type="http://schemas.openxmlformats.org/officeDocument/2006/relationships/hyperlink" Target="https://podminky.urs.cz/item/CS_URS_2025_01/013254000" TargetMode="External" /><Relationship Id="rId116" Type="http://schemas.openxmlformats.org/officeDocument/2006/relationships/hyperlink" Target="https://podminky.urs.cz/item/CS_URS_2024_01/065002000" TargetMode="External" /><Relationship Id="rId1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250616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Matoušova 1552/18, byt č. 3 - Revitalizace bytové jednotky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Praha 5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16. 6. 2025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Městká část Praha 5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Pavel Šmahel - MAPAMI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'250616 - Matoušova 1552-1...'!J28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'250616 - Matoušova 1552-1...'!P104</f>
        <v>0</v>
      </c>
      <c r="AV55" s="121">
        <f>'250616 - Matoušova 1552-1...'!J31</f>
        <v>0</v>
      </c>
      <c r="AW55" s="121">
        <f>'250616 - Matoušova 1552-1...'!J32</f>
        <v>0</v>
      </c>
      <c r="AX55" s="121">
        <f>'250616 - Matoušova 1552-1...'!J33</f>
        <v>0</v>
      </c>
      <c r="AY55" s="121">
        <f>'250616 - Matoušova 1552-1...'!J34</f>
        <v>0</v>
      </c>
      <c r="AZ55" s="121">
        <f>'250616 - Matoušova 1552-1...'!F31</f>
        <v>0</v>
      </c>
      <c r="BA55" s="121">
        <f>'250616 - Matoušova 1552-1...'!F32</f>
        <v>0</v>
      </c>
      <c r="BB55" s="121">
        <f>'250616 - Matoušova 1552-1...'!F33</f>
        <v>0</v>
      </c>
      <c r="BC55" s="121">
        <f>'250616 - Matoušova 1552-1...'!F34</f>
        <v>0</v>
      </c>
      <c r="BD55" s="123">
        <f>'250616 - Matoušova 1552-1...'!F35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fOYl682+vIewKmaTiEWZlzcESlkijybjIJuuTW4PEqsV4wERSH4HSev+/WPGhV2McnWPvv1yng8oRDrEllcqSw==" hashValue="1htYcA/gRLQHfQF/VlUmX3OiCFuISEkN9MOo/VjkuITSFQd1o//UKbw/lD+YPoORv+iiB300lI0mFWrq94d4PA==" algorithmName="SHA-512" password="C70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50616 - Matoušova 1552-1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77</v>
      </c>
    </row>
    <row r="4" s="1" customFormat="1" ht="24.96" customHeight="1">
      <c r="B4" s="22"/>
      <c r="D4" s="127" t="s">
        <v>79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zakázky'!AN8</f>
        <v>16. 6. 2025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zakázky'!AN13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zakázky'!E14</f>
        <v>Vyplň údaj</v>
      </c>
      <c r="F16" s="132"/>
      <c r="G16" s="132"/>
      <c r="H16" s="132"/>
      <c r="I16" s="129" t="s">
        <v>28</v>
      </c>
      <c r="J16" s="35" t="str">
        <f>'Rekapitulace zakázky'!AN14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tr">
        <f>IF('Rekapitulace zakázky'!AN16="","",'Rekapitulace zakázky'!AN16)</f>
        <v/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tr">
        <f>IF('Rekapitulace zakázky'!E17="","",'Rekapitulace zakázky'!E17)</f>
        <v xml:space="preserve"> </v>
      </c>
      <c r="F19" s="40"/>
      <c r="G19" s="40"/>
      <c r="H19" s="40"/>
      <c r="I19" s="129" t="s">
        <v>28</v>
      </c>
      <c r="J19" s="132" t="str">
        <f>IF('Rekapitulace zakázky'!AN17="","",'Rekapitulace zakázky'!AN17)</f>
        <v/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19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35</v>
      </c>
      <c r="F22" s="40"/>
      <c r="G22" s="40"/>
      <c r="H22" s="40"/>
      <c r="I22" s="129" t="s">
        <v>28</v>
      </c>
      <c r="J22" s="132" t="s">
        <v>19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ROUND(J104,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ROUND((SUM(BE104:BE482)),  2)</f>
        <v>0</v>
      </c>
      <c r="G31" s="40"/>
      <c r="H31" s="40"/>
      <c r="I31" s="144">
        <v>0.20999999999999999</v>
      </c>
      <c r="J31" s="143">
        <f>ROUND(((SUM(BE104:BE482))*I31),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ROUND((SUM(BF104:BF482)),  2)</f>
        <v>0</v>
      </c>
      <c r="G32" s="40"/>
      <c r="H32" s="40"/>
      <c r="I32" s="144">
        <v>0.12</v>
      </c>
      <c r="J32" s="143">
        <f>ROUND(((SUM(BF104:BF482))*I32),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ROUND((SUM(BG104:BG482)),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ROUND((SUM(BH104:BH482)),  2)</f>
        <v>0</v>
      </c>
      <c r="G34" s="40"/>
      <c r="H34" s="40"/>
      <c r="I34" s="144">
        <v>0.12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ROUND((SUM(BI104:BI482)),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80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Matoušova 1552/18, byt č. 3 - Revitalizace bytové jednotky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Praha 5</v>
      </c>
      <c r="G48" s="42"/>
      <c r="H48" s="42"/>
      <c r="I48" s="34" t="s">
        <v>23</v>
      </c>
      <c r="J48" s="74" t="str">
        <f>IF(J10="","",J10)</f>
        <v>16. 6. 2025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Městká část Praha 5</v>
      </c>
      <c r="G50" s="42"/>
      <c r="H50" s="42"/>
      <c r="I50" s="34" t="s">
        <v>31</v>
      </c>
      <c r="J50" s="38" t="str">
        <f>E19</f>
        <v xml:space="preserve"> 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25.6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Pavel Šmahel - MAPAMI s.r.o.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81</v>
      </c>
      <c r="D53" s="157"/>
      <c r="E53" s="157"/>
      <c r="F53" s="157"/>
      <c r="G53" s="157"/>
      <c r="H53" s="157"/>
      <c r="I53" s="157"/>
      <c r="J53" s="158" t="s">
        <v>82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J104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83</v>
      </c>
    </row>
    <row r="56" s="9" customFormat="1" ht="24.96" customHeight="1">
      <c r="A56" s="9"/>
      <c r="B56" s="160"/>
      <c r="C56" s="161"/>
      <c r="D56" s="162" t="s">
        <v>84</v>
      </c>
      <c r="E56" s="163"/>
      <c r="F56" s="163"/>
      <c r="G56" s="163"/>
      <c r="H56" s="163"/>
      <c r="I56" s="163"/>
      <c r="J56" s="164">
        <f>J105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85</v>
      </c>
      <c r="E57" s="169"/>
      <c r="F57" s="169"/>
      <c r="G57" s="169"/>
      <c r="H57" s="169"/>
      <c r="I57" s="169"/>
      <c r="J57" s="170">
        <f>J106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86</v>
      </c>
      <c r="E58" s="169"/>
      <c r="F58" s="169"/>
      <c r="G58" s="169"/>
      <c r="H58" s="169"/>
      <c r="I58" s="169"/>
      <c r="J58" s="170">
        <f>J117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87</v>
      </c>
      <c r="E59" s="169"/>
      <c r="F59" s="169"/>
      <c r="G59" s="169"/>
      <c r="H59" s="169"/>
      <c r="I59" s="169"/>
      <c r="J59" s="170">
        <f>J149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88</v>
      </c>
      <c r="E60" s="169"/>
      <c r="F60" s="169"/>
      <c r="G60" s="169"/>
      <c r="H60" s="169"/>
      <c r="I60" s="169"/>
      <c r="J60" s="170">
        <f>J184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89</v>
      </c>
      <c r="E61" s="169"/>
      <c r="F61" s="169"/>
      <c r="G61" s="169"/>
      <c r="H61" s="169"/>
      <c r="I61" s="169"/>
      <c r="J61" s="170">
        <f>J200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90</v>
      </c>
      <c r="E62" s="163"/>
      <c r="F62" s="163"/>
      <c r="G62" s="163"/>
      <c r="H62" s="163"/>
      <c r="I62" s="163"/>
      <c r="J62" s="164">
        <f>J203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91</v>
      </c>
      <c r="E63" s="169"/>
      <c r="F63" s="169"/>
      <c r="G63" s="169"/>
      <c r="H63" s="169"/>
      <c r="I63" s="169"/>
      <c r="J63" s="170">
        <f>J204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92</v>
      </c>
      <c r="E64" s="169"/>
      <c r="F64" s="169"/>
      <c r="G64" s="169"/>
      <c r="H64" s="169"/>
      <c r="I64" s="169"/>
      <c r="J64" s="170">
        <f>J218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93</v>
      </c>
      <c r="E65" s="169"/>
      <c r="F65" s="169"/>
      <c r="G65" s="169"/>
      <c r="H65" s="169"/>
      <c r="I65" s="169"/>
      <c r="J65" s="170">
        <f>J234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94</v>
      </c>
      <c r="E66" s="169"/>
      <c r="F66" s="169"/>
      <c r="G66" s="169"/>
      <c r="H66" s="169"/>
      <c r="I66" s="169"/>
      <c r="J66" s="170">
        <f>J253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95</v>
      </c>
      <c r="E67" s="169"/>
      <c r="F67" s="169"/>
      <c r="G67" s="169"/>
      <c r="H67" s="169"/>
      <c r="I67" s="169"/>
      <c r="J67" s="170">
        <f>J290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96</v>
      </c>
      <c r="E68" s="169"/>
      <c r="F68" s="169"/>
      <c r="G68" s="169"/>
      <c r="H68" s="169"/>
      <c r="I68" s="169"/>
      <c r="J68" s="170">
        <f>J295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97</v>
      </c>
      <c r="E69" s="169"/>
      <c r="F69" s="169"/>
      <c r="G69" s="169"/>
      <c r="H69" s="169"/>
      <c r="I69" s="169"/>
      <c r="J69" s="170">
        <f>J303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98</v>
      </c>
      <c r="E70" s="169"/>
      <c r="F70" s="169"/>
      <c r="G70" s="169"/>
      <c r="H70" s="169"/>
      <c r="I70" s="169"/>
      <c r="J70" s="170">
        <f>J310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99</v>
      </c>
      <c r="E71" s="169"/>
      <c r="F71" s="169"/>
      <c r="G71" s="169"/>
      <c r="H71" s="169"/>
      <c r="I71" s="169"/>
      <c r="J71" s="170">
        <f>J325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100</v>
      </c>
      <c r="E72" s="169"/>
      <c r="F72" s="169"/>
      <c r="G72" s="169"/>
      <c r="H72" s="169"/>
      <c r="I72" s="169"/>
      <c r="J72" s="170">
        <f>J330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6"/>
      <c r="C73" s="167"/>
      <c r="D73" s="168" t="s">
        <v>101</v>
      </c>
      <c r="E73" s="169"/>
      <c r="F73" s="169"/>
      <c r="G73" s="169"/>
      <c r="H73" s="169"/>
      <c r="I73" s="169"/>
      <c r="J73" s="170">
        <f>J336</f>
        <v>0</v>
      </c>
      <c r="K73" s="167"/>
      <c r="L73" s="17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6"/>
      <c r="C74" s="167"/>
      <c r="D74" s="168" t="s">
        <v>102</v>
      </c>
      <c r="E74" s="169"/>
      <c r="F74" s="169"/>
      <c r="G74" s="169"/>
      <c r="H74" s="169"/>
      <c r="I74" s="169"/>
      <c r="J74" s="170">
        <f>J351</f>
        <v>0</v>
      </c>
      <c r="K74" s="167"/>
      <c r="L74" s="17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6"/>
      <c r="C75" s="167"/>
      <c r="D75" s="168" t="s">
        <v>103</v>
      </c>
      <c r="E75" s="169"/>
      <c r="F75" s="169"/>
      <c r="G75" s="169"/>
      <c r="H75" s="169"/>
      <c r="I75" s="169"/>
      <c r="J75" s="170">
        <f>J355</f>
        <v>0</v>
      </c>
      <c r="K75" s="167"/>
      <c r="L75" s="17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6"/>
      <c r="C76" s="167"/>
      <c r="D76" s="168" t="s">
        <v>104</v>
      </c>
      <c r="E76" s="169"/>
      <c r="F76" s="169"/>
      <c r="G76" s="169"/>
      <c r="H76" s="169"/>
      <c r="I76" s="169"/>
      <c r="J76" s="170">
        <f>J386</f>
        <v>0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6"/>
      <c r="C77" s="167"/>
      <c r="D77" s="168" t="s">
        <v>105</v>
      </c>
      <c r="E77" s="169"/>
      <c r="F77" s="169"/>
      <c r="G77" s="169"/>
      <c r="H77" s="169"/>
      <c r="I77" s="169"/>
      <c r="J77" s="170">
        <f>J395</f>
        <v>0</v>
      </c>
      <c r="K77" s="167"/>
      <c r="L77" s="17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6"/>
      <c r="C78" s="167"/>
      <c r="D78" s="168" t="s">
        <v>106</v>
      </c>
      <c r="E78" s="169"/>
      <c r="F78" s="169"/>
      <c r="G78" s="169"/>
      <c r="H78" s="169"/>
      <c r="I78" s="169"/>
      <c r="J78" s="170">
        <f>J429</f>
        <v>0</v>
      </c>
      <c r="K78" s="167"/>
      <c r="L78" s="17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6"/>
      <c r="C79" s="167"/>
      <c r="D79" s="168" t="s">
        <v>107</v>
      </c>
      <c r="E79" s="169"/>
      <c r="F79" s="169"/>
      <c r="G79" s="169"/>
      <c r="H79" s="169"/>
      <c r="I79" s="169"/>
      <c r="J79" s="170">
        <f>J449</f>
        <v>0</v>
      </c>
      <c r="K79" s="167"/>
      <c r="L79" s="171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6"/>
      <c r="C80" s="167"/>
      <c r="D80" s="168" t="s">
        <v>108</v>
      </c>
      <c r="E80" s="169"/>
      <c r="F80" s="169"/>
      <c r="G80" s="169"/>
      <c r="H80" s="169"/>
      <c r="I80" s="169"/>
      <c r="J80" s="170">
        <f>J464</f>
        <v>0</v>
      </c>
      <c r="K80" s="167"/>
      <c r="L80" s="17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60"/>
      <c r="C81" s="161"/>
      <c r="D81" s="162" t="s">
        <v>109</v>
      </c>
      <c r="E81" s="163"/>
      <c r="F81" s="163"/>
      <c r="G81" s="163"/>
      <c r="H81" s="163"/>
      <c r="I81" s="163"/>
      <c r="J81" s="164">
        <f>J469</f>
        <v>0</v>
      </c>
      <c r="K81" s="161"/>
      <c r="L81" s="165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66"/>
      <c r="C82" s="167"/>
      <c r="D82" s="168" t="s">
        <v>110</v>
      </c>
      <c r="E82" s="169"/>
      <c r="F82" s="169"/>
      <c r="G82" s="169"/>
      <c r="H82" s="169"/>
      <c r="I82" s="169"/>
      <c r="J82" s="170">
        <f>J470</f>
        <v>0</v>
      </c>
      <c r="K82" s="167"/>
      <c r="L82" s="171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60"/>
      <c r="C83" s="161"/>
      <c r="D83" s="162" t="s">
        <v>111</v>
      </c>
      <c r="E83" s="163"/>
      <c r="F83" s="163"/>
      <c r="G83" s="163"/>
      <c r="H83" s="163"/>
      <c r="I83" s="163"/>
      <c r="J83" s="164">
        <f>J473</f>
        <v>0</v>
      </c>
      <c r="K83" s="161"/>
      <c r="L83" s="165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66"/>
      <c r="C84" s="167"/>
      <c r="D84" s="168" t="s">
        <v>112</v>
      </c>
      <c r="E84" s="169"/>
      <c r="F84" s="169"/>
      <c r="G84" s="169"/>
      <c r="H84" s="169"/>
      <c r="I84" s="169"/>
      <c r="J84" s="170">
        <f>J474</f>
        <v>0</v>
      </c>
      <c r="K84" s="167"/>
      <c r="L84" s="171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66"/>
      <c r="C85" s="167"/>
      <c r="D85" s="168" t="s">
        <v>113</v>
      </c>
      <c r="E85" s="169"/>
      <c r="F85" s="169"/>
      <c r="G85" s="169"/>
      <c r="H85" s="169"/>
      <c r="I85" s="169"/>
      <c r="J85" s="170">
        <f>J478</f>
        <v>0</v>
      </c>
      <c r="K85" s="167"/>
      <c r="L85" s="171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66"/>
      <c r="C86" s="167"/>
      <c r="D86" s="168" t="s">
        <v>114</v>
      </c>
      <c r="E86" s="169"/>
      <c r="F86" s="169"/>
      <c r="G86" s="169"/>
      <c r="H86" s="169"/>
      <c r="I86" s="169"/>
      <c r="J86" s="170">
        <f>J481</f>
        <v>0</v>
      </c>
      <c r="K86" s="167"/>
      <c r="L86" s="171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13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92" s="2" customFormat="1" ht="6.96" customHeight="1">
      <c r="A92" s="40"/>
      <c r="B92" s="63"/>
      <c r="C92" s="64"/>
      <c r="D92" s="64"/>
      <c r="E92" s="64"/>
      <c r="F92" s="64"/>
      <c r="G92" s="64"/>
      <c r="H92" s="64"/>
      <c r="I92" s="64"/>
      <c r="J92" s="64"/>
      <c r="K92" s="64"/>
      <c r="L92" s="13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4.96" customHeight="1">
      <c r="A93" s="40"/>
      <c r="B93" s="41"/>
      <c r="C93" s="25" t="s">
        <v>115</v>
      </c>
      <c r="D93" s="42"/>
      <c r="E93" s="42"/>
      <c r="F93" s="42"/>
      <c r="G93" s="42"/>
      <c r="H93" s="42"/>
      <c r="I93" s="42"/>
      <c r="J93" s="42"/>
      <c r="K93" s="42"/>
      <c r="L93" s="13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16</v>
      </c>
      <c r="D95" s="42"/>
      <c r="E95" s="42"/>
      <c r="F95" s="42"/>
      <c r="G95" s="42"/>
      <c r="H95" s="42"/>
      <c r="I95" s="42"/>
      <c r="J95" s="42"/>
      <c r="K95" s="42"/>
      <c r="L95" s="13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71" t="str">
        <f>E7</f>
        <v>Matoušova 1552/18, byt č. 3 - Revitalizace bytové jednotky</v>
      </c>
      <c r="F96" s="42"/>
      <c r="G96" s="42"/>
      <c r="H96" s="42"/>
      <c r="I96" s="42"/>
      <c r="J96" s="42"/>
      <c r="K96" s="42"/>
      <c r="L96" s="13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21</v>
      </c>
      <c r="D98" s="42"/>
      <c r="E98" s="42"/>
      <c r="F98" s="29" t="str">
        <f>F10</f>
        <v>Praha 5</v>
      </c>
      <c r="G98" s="42"/>
      <c r="H98" s="42"/>
      <c r="I98" s="34" t="s">
        <v>23</v>
      </c>
      <c r="J98" s="74" t="str">
        <f>IF(J10="","",J10)</f>
        <v>16. 6. 2025</v>
      </c>
      <c r="K98" s="42"/>
      <c r="L98" s="13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3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5.15" customHeight="1">
      <c r="A100" s="40"/>
      <c r="B100" s="41"/>
      <c r="C100" s="34" t="s">
        <v>25</v>
      </c>
      <c r="D100" s="42"/>
      <c r="E100" s="42"/>
      <c r="F100" s="29" t="str">
        <f>E13</f>
        <v>Městká část Praha 5</v>
      </c>
      <c r="G100" s="42"/>
      <c r="H100" s="42"/>
      <c r="I100" s="34" t="s">
        <v>31</v>
      </c>
      <c r="J100" s="38" t="str">
        <f>E19</f>
        <v xml:space="preserve"> </v>
      </c>
      <c r="K100" s="42"/>
      <c r="L100" s="13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25.65" customHeight="1">
      <c r="A101" s="40"/>
      <c r="B101" s="41"/>
      <c r="C101" s="34" t="s">
        <v>29</v>
      </c>
      <c r="D101" s="42"/>
      <c r="E101" s="42"/>
      <c r="F101" s="29" t="str">
        <f>IF(E16="","",E16)</f>
        <v>Vyplň údaj</v>
      </c>
      <c r="G101" s="42"/>
      <c r="H101" s="42"/>
      <c r="I101" s="34" t="s">
        <v>34</v>
      </c>
      <c r="J101" s="38" t="str">
        <f>E22</f>
        <v>Pavel Šmahel - MAPAMI s.r.o.</v>
      </c>
      <c r="K101" s="42"/>
      <c r="L101" s="13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0.32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3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11" customFormat="1" ht="29.28" customHeight="1">
      <c r="A103" s="172"/>
      <c r="B103" s="173"/>
      <c r="C103" s="174" t="s">
        <v>116</v>
      </c>
      <c r="D103" s="175" t="s">
        <v>57</v>
      </c>
      <c r="E103" s="175" t="s">
        <v>53</v>
      </c>
      <c r="F103" s="175" t="s">
        <v>54</v>
      </c>
      <c r="G103" s="175" t="s">
        <v>117</v>
      </c>
      <c r="H103" s="175" t="s">
        <v>118</v>
      </c>
      <c r="I103" s="175" t="s">
        <v>119</v>
      </c>
      <c r="J103" s="175" t="s">
        <v>82</v>
      </c>
      <c r="K103" s="176" t="s">
        <v>120</v>
      </c>
      <c r="L103" s="177"/>
      <c r="M103" s="94" t="s">
        <v>19</v>
      </c>
      <c r="N103" s="95" t="s">
        <v>42</v>
      </c>
      <c r="O103" s="95" t="s">
        <v>121</v>
      </c>
      <c r="P103" s="95" t="s">
        <v>122</v>
      </c>
      <c r="Q103" s="95" t="s">
        <v>123</v>
      </c>
      <c r="R103" s="95" t="s">
        <v>124</v>
      </c>
      <c r="S103" s="95" t="s">
        <v>125</v>
      </c>
      <c r="T103" s="96" t="s">
        <v>126</v>
      </c>
      <c r="U103" s="172"/>
      <c r="V103" s="172"/>
      <c r="W103" s="172"/>
      <c r="X103" s="172"/>
      <c r="Y103" s="172"/>
      <c r="Z103" s="172"/>
      <c r="AA103" s="172"/>
      <c r="AB103" s="172"/>
      <c r="AC103" s="172"/>
      <c r="AD103" s="172"/>
      <c r="AE103" s="172"/>
    </row>
    <row r="104" s="2" customFormat="1" ht="22.8" customHeight="1">
      <c r="A104" s="40"/>
      <c r="B104" s="41"/>
      <c r="C104" s="101" t="s">
        <v>127</v>
      </c>
      <c r="D104" s="42"/>
      <c r="E104" s="42"/>
      <c r="F104" s="42"/>
      <c r="G104" s="42"/>
      <c r="H104" s="42"/>
      <c r="I104" s="42"/>
      <c r="J104" s="178">
        <f>BK104</f>
        <v>0</v>
      </c>
      <c r="K104" s="42"/>
      <c r="L104" s="46"/>
      <c r="M104" s="97"/>
      <c r="N104" s="179"/>
      <c r="O104" s="98"/>
      <c r="P104" s="180">
        <f>P105+P203+P469+P473</f>
        <v>0</v>
      </c>
      <c r="Q104" s="98"/>
      <c r="R104" s="180">
        <f>R105+R203+R469+R473</f>
        <v>2.06946305</v>
      </c>
      <c r="S104" s="98"/>
      <c r="T104" s="181">
        <f>T105+T203+T469+T473</f>
        <v>5.3667600000000002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71</v>
      </c>
      <c r="AU104" s="19" t="s">
        <v>83</v>
      </c>
      <c r="BK104" s="182">
        <f>BK105+BK203+BK469+BK473</f>
        <v>0</v>
      </c>
    </row>
    <row r="105" s="12" customFormat="1" ht="25.92" customHeight="1">
      <c r="A105" s="12"/>
      <c r="B105" s="183"/>
      <c r="C105" s="184"/>
      <c r="D105" s="185" t="s">
        <v>71</v>
      </c>
      <c r="E105" s="186" t="s">
        <v>128</v>
      </c>
      <c r="F105" s="186" t="s">
        <v>129</v>
      </c>
      <c r="G105" s="184"/>
      <c r="H105" s="184"/>
      <c r="I105" s="187"/>
      <c r="J105" s="188">
        <f>BK105</f>
        <v>0</v>
      </c>
      <c r="K105" s="184"/>
      <c r="L105" s="189"/>
      <c r="M105" s="190"/>
      <c r="N105" s="191"/>
      <c r="O105" s="191"/>
      <c r="P105" s="192">
        <f>P106+P117+P149+P184+P200</f>
        <v>0</v>
      </c>
      <c r="Q105" s="191"/>
      <c r="R105" s="192">
        <f>R106+R117+R149+R184+R200</f>
        <v>1.1101348</v>
      </c>
      <c r="S105" s="191"/>
      <c r="T105" s="193">
        <f>T106+T117+T149+T184+T200</f>
        <v>3.0400200000000002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4" t="s">
        <v>77</v>
      </c>
      <c r="AT105" s="195" t="s">
        <v>71</v>
      </c>
      <c r="AU105" s="195" t="s">
        <v>72</v>
      </c>
      <c r="AY105" s="194" t="s">
        <v>130</v>
      </c>
      <c r="BK105" s="196">
        <f>BK106+BK117+BK149+BK184+BK200</f>
        <v>0</v>
      </c>
    </row>
    <row r="106" s="12" customFormat="1" ht="22.8" customHeight="1">
      <c r="A106" s="12"/>
      <c r="B106" s="183"/>
      <c r="C106" s="184"/>
      <c r="D106" s="185" t="s">
        <v>71</v>
      </c>
      <c r="E106" s="197" t="s">
        <v>131</v>
      </c>
      <c r="F106" s="197" t="s">
        <v>132</v>
      </c>
      <c r="G106" s="184"/>
      <c r="H106" s="184"/>
      <c r="I106" s="187"/>
      <c r="J106" s="198">
        <f>BK106</f>
        <v>0</v>
      </c>
      <c r="K106" s="184"/>
      <c r="L106" s="189"/>
      <c r="M106" s="190"/>
      <c r="N106" s="191"/>
      <c r="O106" s="191"/>
      <c r="P106" s="192">
        <f>SUM(P107:P116)</f>
        <v>0</v>
      </c>
      <c r="Q106" s="191"/>
      <c r="R106" s="192">
        <f>SUM(R107:R116)</f>
        <v>0.53161079999999994</v>
      </c>
      <c r="S106" s="191"/>
      <c r="T106" s="193">
        <f>SUM(T107:T116)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4" t="s">
        <v>77</v>
      </c>
      <c r="AT106" s="195" t="s">
        <v>71</v>
      </c>
      <c r="AU106" s="195" t="s">
        <v>77</v>
      </c>
      <c r="AY106" s="194" t="s">
        <v>130</v>
      </c>
      <c r="BK106" s="196">
        <f>SUM(BK107:BK116)</f>
        <v>0</v>
      </c>
    </row>
    <row r="107" s="2" customFormat="1" ht="24.15" customHeight="1">
      <c r="A107" s="40"/>
      <c r="B107" s="41"/>
      <c r="C107" s="199" t="s">
        <v>77</v>
      </c>
      <c r="D107" s="199" t="s">
        <v>133</v>
      </c>
      <c r="E107" s="200" t="s">
        <v>134</v>
      </c>
      <c r="F107" s="201" t="s">
        <v>135</v>
      </c>
      <c r="G107" s="202" t="s">
        <v>136</v>
      </c>
      <c r="H107" s="203">
        <v>1.2829999999999999</v>
      </c>
      <c r="I107" s="204"/>
      <c r="J107" s="205">
        <f>ROUND(I107*H107,2)</f>
        <v>0</v>
      </c>
      <c r="K107" s="201" t="s">
        <v>137</v>
      </c>
      <c r="L107" s="46"/>
      <c r="M107" s="206" t="s">
        <v>19</v>
      </c>
      <c r="N107" s="207" t="s">
        <v>44</v>
      </c>
      <c r="O107" s="86"/>
      <c r="P107" s="208">
        <f>O107*H107</f>
        <v>0</v>
      </c>
      <c r="Q107" s="208">
        <v>0.26279999999999998</v>
      </c>
      <c r="R107" s="208">
        <f>Q107*H107</f>
        <v>0.33717239999999993</v>
      </c>
      <c r="S107" s="208">
        <v>0</v>
      </c>
      <c r="T107" s="209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0" t="s">
        <v>138</v>
      </c>
      <c r="AT107" s="210" t="s">
        <v>133</v>
      </c>
      <c r="AU107" s="210" t="s">
        <v>139</v>
      </c>
      <c r="AY107" s="19" t="s">
        <v>130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9" t="s">
        <v>139</v>
      </c>
      <c r="BK107" s="211">
        <f>ROUND(I107*H107,2)</f>
        <v>0</v>
      </c>
      <c r="BL107" s="19" t="s">
        <v>138</v>
      </c>
      <c r="BM107" s="210" t="s">
        <v>140</v>
      </c>
    </row>
    <row r="108" s="2" customFormat="1">
      <c r="A108" s="40"/>
      <c r="B108" s="41"/>
      <c r="C108" s="42"/>
      <c r="D108" s="212" t="s">
        <v>141</v>
      </c>
      <c r="E108" s="42"/>
      <c r="F108" s="213" t="s">
        <v>142</v>
      </c>
      <c r="G108" s="42"/>
      <c r="H108" s="42"/>
      <c r="I108" s="214"/>
      <c r="J108" s="42"/>
      <c r="K108" s="42"/>
      <c r="L108" s="46"/>
      <c r="M108" s="215"/>
      <c r="N108" s="21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141</v>
      </c>
      <c r="AU108" s="19" t="s">
        <v>139</v>
      </c>
    </row>
    <row r="109" s="13" customFormat="1">
      <c r="A109" s="13"/>
      <c r="B109" s="217"/>
      <c r="C109" s="218"/>
      <c r="D109" s="219" t="s">
        <v>143</v>
      </c>
      <c r="E109" s="220" t="s">
        <v>19</v>
      </c>
      <c r="F109" s="221" t="s">
        <v>144</v>
      </c>
      <c r="G109" s="218"/>
      <c r="H109" s="222">
        <v>0.20300000000000001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8" t="s">
        <v>143</v>
      </c>
      <c r="AU109" s="228" t="s">
        <v>139</v>
      </c>
      <c r="AV109" s="13" t="s">
        <v>139</v>
      </c>
      <c r="AW109" s="13" t="s">
        <v>33</v>
      </c>
      <c r="AX109" s="13" t="s">
        <v>72</v>
      </c>
      <c r="AY109" s="228" t="s">
        <v>130</v>
      </c>
    </row>
    <row r="110" s="14" customFormat="1">
      <c r="A110" s="14"/>
      <c r="B110" s="229"/>
      <c r="C110" s="230"/>
      <c r="D110" s="219" t="s">
        <v>143</v>
      </c>
      <c r="E110" s="231" t="s">
        <v>19</v>
      </c>
      <c r="F110" s="232" t="s">
        <v>145</v>
      </c>
      <c r="G110" s="230"/>
      <c r="H110" s="233">
        <v>0.20300000000000001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143</v>
      </c>
      <c r="AU110" s="239" t="s">
        <v>139</v>
      </c>
      <c r="AV110" s="14" t="s">
        <v>131</v>
      </c>
      <c r="AW110" s="14" t="s">
        <v>33</v>
      </c>
      <c r="AX110" s="14" t="s">
        <v>72</v>
      </c>
      <c r="AY110" s="239" t="s">
        <v>130</v>
      </c>
    </row>
    <row r="111" s="13" customFormat="1">
      <c r="A111" s="13"/>
      <c r="B111" s="217"/>
      <c r="C111" s="218"/>
      <c r="D111" s="219" t="s">
        <v>143</v>
      </c>
      <c r="E111" s="220" t="s">
        <v>19</v>
      </c>
      <c r="F111" s="221" t="s">
        <v>146</v>
      </c>
      <c r="G111" s="218"/>
      <c r="H111" s="222">
        <v>1.0800000000000001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8" t="s">
        <v>143</v>
      </c>
      <c r="AU111" s="228" t="s">
        <v>139</v>
      </c>
      <c r="AV111" s="13" t="s">
        <v>139</v>
      </c>
      <c r="AW111" s="13" t="s">
        <v>33</v>
      </c>
      <c r="AX111" s="13" t="s">
        <v>72</v>
      </c>
      <c r="AY111" s="228" t="s">
        <v>130</v>
      </c>
    </row>
    <row r="112" s="14" customFormat="1">
      <c r="A112" s="14"/>
      <c r="B112" s="229"/>
      <c r="C112" s="230"/>
      <c r="D112" s="219" t="s">
        <v>143</v>
      </c>
      <c r="E112" s="231" t="s">
        <v>19</v>
      </c>
      <c r="F112" s="232" t="s">
        <v>145</v>
      </c>
      <c r="G112" s="230"/>
      <c r="H112" s="233">
        <v>1.0800000000000001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143</v>
      </c>
      <c r="AU112" s="239" t="s">
        <v>139</v>
      </c>
      <c r="AV112" s="14" t="s">
        <v>131</v>
      </c>
      <c r="AW112" s="14" t="s">
        <v>33</v>
      </c>
      <c r="AX112" s="14" t="s">
        <v>72</v>
      </c>
      <c r="AY112" s="239" t="s">
        <v>130</v>
      </c>
    </row>
    <row r="113" s="15" customFormat="1">
      <c r="A113" s="15"/>
      <c r="B113" s="240"/>
      <c r="C113" s="241"/>
      <c r="D113" s="219" t="s">
        <v>143</v>
      </c>
      <c r="E113" s="242" t="s">
        <v>19</v>
      </c>
      <c r="F113" s="243" t="s">
        <v>147</v>
      </c>
      <c r="G113" s="241"/>
      <c r="H113" s="244">
        <v>1.2830000000000001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0" t="s">
        <v>143</v>
      </c>
      <c r="AU113" s="250" t="s">
        <v>139</v>
      </c>
      <c r="AV113" s="15" t="s">
        <v>138</v>
      </c>
      <c r="AW113" s="15" t="s">
        <v>33</v>
      </c>
      <c r="AX113" s="15" t="s">
        <v>77</v>
      </c>
      <c r="AY113" s="250" t="s">
        <v>130</v>
      </c>
    </row>
    <row r="114" s="2" customFormat="1" ht="24.15" customHeight="1">
      <c r="A114" s="40"/>
      <c r="B114" s="41"/>
      <c r="C114" s="199" t="s">
        <v>139</v>
      </c>
      <c r="D114" s="199" t="s">
        <v>133</v>
      </c>
      <c r="E114" s="200" t="s">
        <v>148</v>
      </c>
      <c r="F114" s="201" t="s">
        <v>149</v>
      </c>
      <c r="G114" s="202" t="s">
        <v>136</v>
      </c>
      <c r="H114" s="203">
        <v>3.1200000000000001</v>
      </c>
      <c r="I114" s="204"/>
      <c r="J114" s="205">
        <f>ROUND(I114*H114,2)</f>
        <v>0</v>
      </c>
      <c r="K114" s="201" t="s">
        <v>137</v>
      </c>
      <c r="L114" s="46"/>
      <c r="M114" s="206" t="s">
        <v>19</v>
      </c>
      <c r="N114" s="207" t="s">
        <v>44</v>
      </c>
      <c r="O114" s="86"/>
      <c r="P114" s="208">
        <f>O114*H114</f>
        <v>0</v>
      </c>
      <c r="Q114" s="208">
        <v>0.06232</v>
      </c>
      <c r="R114" s="208">
        <f>Q114*H114</f>
        <v>0.19443840000000001</v>
      </c>
      <c r="S114" s="208">
        <v>0</v>
      </c>
      <c r="T114" s="209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0" t="s">
        <v>138</v>
      </c>
      <c r="AT114" s="210" t="s">
        <v>133</v>
      </c>
      <c r="AU114" s="210" t="s">
        <v>139</v>
      </c>
      <c r="AY114" s="19" t="s">
        <v>130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9" t="s">
        <v>139</v>
      </c>
      <c r="BK114" s="211">
        <f>ROUND(I114*H114,2)</f>
        <v>0</v>
      </c>
      <c r="BL114" s="19" t="s">
        <v>138</v>
      </c>
      <c r="BM114" s="210" t="s">
        <v>150</v>
      </c>
    </row>
    <row r="115" s="2" customFormat="1">
      <c r="A115" s="40"/>
      <c r="B115" s="41"/>
      <c r="C115" s="42"/>
      <c r="D115" s="212" t="s">
        <v>141</v>
      </c>
      <c r="E115" s="42"/>
      <c r="F115" s="213" t="s">
        <v>151</v>
      </c>
      <c r="G115" s="42"/>
      <c r="H115" s="42"/>
      <c r="I115" s="214"/>
      <c r="J115" s="42"/>
      <c r="K115" s="42"/>
      <c r="L115" s="46"/>
      <c r="M115" s="215"/>
      <c r="N115" s="21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141</v>
      </c>
      <c r="AU115" s="19" t="s">
        <v>139</v>
      </c>
    </row>
    <row r="116" s="13" customFormat="1">
      <c r="A116" s="13"/>
      <c r="B116" s="217"/>
      <c r="C116" s="218"/>
      <c r="D116" s="219" t="s">
        <v>143</v>
      </c>
      <c r="E116" s="220" t="s">
        <v>19</v>
      </c>
      <c r="F116" s="221" t="s">
        <v>152</v>
      </c>
      <c r="G116" s="218"/>
      <c r="H116" s="222">
        <v>3.1200000000000001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8" t="s">
        <v>143</v>
      </c>
      <c r="AU116" s="228" t="s">
        <v>139</v>
      </c>
      <c r="AV116" s="13" t="s">
        <v>139</v>
      </c>
      <c r="AW116" s="13" t="s">
        <v>33</v>
      </c>
      <c r="AX116" s="13" t="s">
        <v>77</v>
      </c>
      <c r="AY116" s="228" t="s">
        <v>130</v>
      </c>
    </row>
    <row r="117" s="12" customFormat="1" ht="22.8" customHeight="1">
      <c r="A117" s="12"/>
      <c r="B117" s="183"/>
      <c r="C117" s="184"/>
      <c r="D117" s="185" t="s">
        <v>71</v>
      </c>
      <c r="E117" s="197" t="s">
        <v>153</v>
      </c>
      <c r="F117" s="197" t="s">
        <v>154</v>
      </c>
      <c r="G117" s="184"/>
      <c r="H117" s="184"/>
      <c r="I117" s="187"/>
      <c r="J117" s="198">
        <f>BK117</f>
        <v>0</v>
      </c>
      <c r="K117" s="184"/>
      <c r="L117" s="189"/>
      <c r="M117" s="190"/>
      <c r="N117" s="191"/>
      <c r="O117" s="191"/>
      <c r="P117" s="192">
        <f>SUM(P118:P148)</f>
        <v>0</v>
      </c>
      <c r="Q117" s="191"/>
      <c r="R117" s="192">
        <f>SUM(R118:R148)</f>
        <v>0.55092399999999997</v>
      </c>
      <c r="S117" s="191"/>
      <c r="T117" s="193">
        <f>SUM(T118:T148)</f>
        <v>0.0013799999999999999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4" t="s">
        <v>77</v>
      </c>
      <c r="AT117" s="195" t="s">
        <v>71</v>
      </c>
      <c r="AU117" s="195" t="s">
        <v>77</v>
      </c>
      <c r="AY117" s="194" t="s">
        <v>130</v>
      </c>
      <c r="BK117" s="196">
        <f>SUM(BK118:BK148)</f>
        <v>0</v>
      </c>
    </row>
    <row r="118" s="2" customFormat="1" ht="16.5" customHeight="1">
      <c r="A118" s="40"/>
      <c r="B118" s="41"/>
      <c r="C118" s="199" t="s">
        <v>131</v>
      </c>
      <c r="D118" s="199" t="s">
        <v>133</v>
      </c>
      <c r="E118" s="200" t="s">
        <v>155</v>
      </c>
      <c r="F118" s="201" t="s">
        <v>156</v>
      </c>
      <c r="G118" s="202" t="s">
        <v>136</v>
      </c>
      <c r="H118" s="203">
        <v>5.5</v>
      </c>
      <c r="I118" s="204"/>
      <c r="J118" s="205">
        <f>ROUND(I118*H118,2)</f>
        <v>0</v>
      </c>
      <c r="K118" s="201" t="s">
        <v>137</v>
      </c>
      <c r="L118" s="46"/>
      <c r="M118" s="206" t="s">
        <v>19</v>
      </c>
      <c r="N118" s="207" t="s">
        <v>44</v>
      </c>
      <c r="O118" s="86"/>
      <c r="P118" s="208">
        <f>O118*H118</f>
        <v>0</v>
      </c>
      <c r="Q118" s="208">
        <v>0.00025999999999999998</v>
      </c>
      <c r="R118" s="208">
        <f>Q118*H118</f>
        <v>0.0014299999999999999</v>
      </c>
      <c r="S118" s="208">
        <v>0</v>
      </c>
      <c r="T118" s="209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0" t="s">
        <v>138</v>
      </c>
      <c r="AT118" s="210" t="s">
        <v>133</v>
      </c>
      <c r="AU118" s="210" t="s">
        <v>139</v>
      </c>
      <c r="AY118" s="19" t="s">
        <v>130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9" t="s">
        <v>139</v>
      </c>
      <c r="BK118" s="211">
        <f>ROUND(I118*H118,2)</f>
        <v>0</v>
      </c>
      <c r="BL118" s="19" t="s">
        <v>138</v>
      </c>
      <c r="BM118" s="210" t="s">
        <v>157</v>
      </c>
    </row>
    <row r="119" s="2" customFormat="1">
      <c r="A119" s="40"/>
      <c r="B119" s="41"/>
      <c r="C119" s="42"/>
      <c r="D119" s="212" t="s">
        <v>141</v>
      </c>
      <c r="E119" s="42"/>
      <c r="F119" s="213" t="s">
        <v>158</v>
      </c>
      <c r="G119" s="42"/>
      <c r="H119" s="42"/>
      <c r="I119" s="214"/>
      <c r="J119" s="42"/>
      <c r="K119" s="42"/>
      <c r="L119" s="46"/>
      <c r="M119" s="215"/>
      <c r="N119" s="216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141</v>
      </c>
      <c r="AU119" s="19" t="s">
        <v>139</v>
      </c>
    </row>
    <row r="120" s="13" customFormat="1">
      <c r="A120" s="13"/>
      <c r="B120" s="217"/>
      <c r="C120" s="218"/>
      <c r="D120" s="219" t="s">
        <v>143</v>
      </c>
      <c r="E120" s="220" t="s">
        <v>19</v>
      </c>
      <c r="F120" s="221" t="s">
        <v>159</v>
      </c>
      <c r="G120" s="218"/>
      <c r="H120" s="222">
        <v>5.5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8" t="s">
        <v>143</v>
      </c>
      <c r="AU120" s="228" t="s">
        <v>139</v>
      </c>
      <c r="AV120" s="13" t="s">
        <v>139</v>
      </c>
      <c r="AW120" s="13" t="s">
        <v>33</v>
      </c>
      <c r="AX120" s="13" t="s">
        <v>77</v>
      </c>
      <c r="AY120" s="228" t="s">
        <v>130</v>
      </c>
    </row>
    <row r="121" s="2" customFormat="1" ht="16.5" customHeight="1">
      <c r="A121" s="40"/>
      <c r="B121" s="41"/>
      <c r="C121" s="199" t="s">
        <v>138</v>
      </c>
      <c r="D121" s="199" t="s">
        <v>133</v>
      </c>
      <c r="E121" s="200" t="s">
        <v>160</v>
      </c>
      <c r="F121" s="201" t="s">
        <v>161</v>
      </c>
      <c r="G121" s="202" t="s">
        <v>136</v>
      </c>
      <c r="H121" s="203">
        <v>5.5</v>
      </c>
      <c r="I121" s="204"/>
      <c r="J121" s="205">
        <f>ROUND(I121*H121,2)</f>
        <v>0</v>
      </c>
      <c r="K121" s="201" t="s">
        <v>137</v>
      </c>
      <c r="L121" s="46"/>
      <c r="M121" s="206" t="s">
        <v>19</v>
      </c>
      <c r="N121" s="207" t="s">
        <v>44</v>
      </c>
      <c r="O121" s="86"/>
      <c r="P121" s="208">
        <f>O121*H121</f>
        <v>0</v>
      </c>
      <c r="Q121" s="208">
        <v>0.0025000000000000001</v>
      </c>
      <c r="R121" s="208">
        <f>Q121*H121</f>
        <v>0.01375</v>
      </c>
      <c r="S121" s="208">
        <v>0</v>
      </c>
      <c r="T121" s="209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0" t="s">
        <v>138</v>
      </c>
      <c r="AT121" s="210" t="s">
        <v>133</v>
      </c>
      <c r="AU121" s="210" t="s">
        <v>139</v>
      </c>
      <c r="AY121" s="19" t="s">
        <v>130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9" t="s">
        <v>139</v>
      </c>
      <c r="BK121" s="211">
        <f>ROUND(I121*H121,2)</f>
        <v>0</v>
      </c>
      <c r="BL121" s="19" t="s">
        <v>138</v>
      </c>
      <c r="BM121" s="210" t="s">
        <v>162</v>
      </c>
    </row>
    <row r="122" s="2" customFormat="1">
      <c r="A122" s="40"/>
      <c r="B122" s="41"/>
      <c r="C122" s="42"/>
      <c r="D122" s="212" t="s">
        <v>141</v>
      </c>
      <c r="E122" s="42"/>
      <c r="F122" s="213" t="s">
        <v>163</v>
      </c>
      <c r="G122" s="42"/>
      <c r="H122" s="42"/>
      <c r="I122" s="214"/>
      <c r="J122" s="42"/>
      <c r="K122" s="42"/>
      <c r="L122" s="46"/>
      <c r="M122" s="215"/>
      <c r="N122" s="21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141</v>
      </c>
      <c r="AU122" s="19" t="s">
        <v>139</v>
      </c>
    </row>
    <row r="123" s="2" customFormat="1" ht="24.15" customHeight="1">
      <c r="A123" s="40"/>
      <c r="B123" s="41"/>
      <c r="C123" s="199" t="s">
        <v>164</v>
      </c>
      <c r="D123" s="199" t="s">
        <v>133</v>
      </c>
      <c r="E123" s="200" t="s">
        <v>165</v>
      </c>
      <c r="F123" s="201" t="s">
        <v>166</v>
      </c>
      <c r="G123" s="202" t="s">
        <v>136</v>
      </c>
      <c r="H123" s="203">
        <v>1</v>
      </c>
      <c r="I123" s="204"/>
      <c r="J123" s="205">
        <f>ROUND(I123*H123,2)</f>
        <v>0</v>
      </c>
      <c r="K123" s="201" t="s">
        <v>137</v>
      </c>
      <c r="L123" s="46"/>
      <c r="M123" s="206" t="s">
        <v>19</v>
      </c>
      <c r="N123" s="207" t="s">
        <v>44</v>
      </c>
      <c r="O123" s="86"/>
      <c r="P123" s="208">
        <f>O123*H123</f>
        <v>0</v>
      </c>
      <c r="Q123" s="208">
        <v>0.0043800000000000002</v>
      </c>
      <c r="R123" s="208">
        <f>Q123*H123</f>
        <v>0.0043800000000000002</v>
      </c>
      <c r="S123" s="208">
        <v>0</v>
      </c>
      <c r="T123" s="209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0" t="s">
        <v>138</v>
      </c>
      <c r="AT123" s="210" t="s">
        <v>133</v>
      </c>
      <c r="AU123" s="210" t="s">
        <v>139</v>
      </c>
      <c r="AY123" s="19" t="s">
        <v>130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9" t="s">
        <v>139</v>
      </c>
      <c r="BK123" s="211">
        <f>ROUND(I123*H123,2)</f>
        <v>0</v>
      </c>
      <c r="BL123" s="19" t="s">
        <v>138</v>
      </c>
      <c r="BM123" s="210" t="s">
        <v>167</v>
      </c>
    </row>
    <row r="124" s="2" customFormat="1">
      <c r="A124" s="40"/>
      <c r="B124" s="41"/>
      <c r="C124" s="42"/>
      <c r="D124" s="212" t="s">
        <v>141</v>
      </c>
      <c r="E124" s="42"/>
      <c r="F124" s="213" t="s">
        <v>168</v>
      </c>
      <c r="G124" s="42"/>
      <c r="H124" s="42"/>
      <c r="I124" s="214"/>
      <c r="J124" s="42"/>
      <c r="K124" s="42"/>
      <c r="L124" s="46"/>
      <c r="M124" s="215"/>
      <c r="N124" s="21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141</v>
      </c>
      <c r="AU124" s="19" t="s">
        <v>139</v>
      </c>
    </row>
    <row r="125" s="2" customFormat="1" ht="16.5" customHeight="1">
      <c r="A125" s="40"/>
      <c r="B125" s="41"/>
      <c r="C125" s="199" t="s">
        <v>153</v>
      </c>
      <c r="D125" s="199" t="s">
        <v>133</v>
      </c>
      <c r="E125" s="200" t="s">
        <v>169</v>
      </c>
      <c r="F125" s="201" t="s">
        <v>170</v>
      </c>
      <c r="G125" s="202" t="s">
        <v>136</v>
      </c>
      <c r="H125" s="203">
        <v>5.5</v>
      </c>
      <c r="I125" s="204"/>
      <c r="J125" s="205">
        <f>ROUND(I125*H125,2)</f>
        <v>0</v>
      </c>
      <c r="K125" s="201" t="s">
        <v>137</v>
      </c>
      <c r="L125" s="46"/>
      <c r="M125" s="206" t="s">
        <v>19</v>
      </c>
      <c r="N125" s="207" t="s">
        <v>44</v>
      </c>
      <c r="O125" s="86"/>
      <c r="P125" s="208">
        <f>O125*H125</f>
        <v>0</v>
      </c>
      <c r="Q125" s="208">
        <v>0.0030000000000000001</v>
      </c>
      <c r="R125" s="208">
        <f>Q125*H125</f>
        <v>0.016500000000000001</v>
      </c>
      <c r="S125" s="208">
        <v>0</v>
      </c>
      <c r="T125" s="209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0" t="s">
        <v>138</v>
      </c>
      <c r="AT125" s="210" t="s">
        <v>133</v>
      </c>
      <c r="AU125" s="210" t="s">
        <v>139</v>
      </c>
      <c r="AY125" s="19" t="s">
        <v>130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9" t="s">
        <v>139</v>
      </c>
      <c r="BK125" s="211">
        <f>ROUND(I125*H125,2)</f>
        <v>0</v>
      </c>
      <c r="BL125" s="19" t="s">
        <v>138</v>
      </c>
      <c r="BM125" s="210" t="s">
        <v>171</v>
      </c>
    </row>
    <row r="126" s="2" customFormat="1">
      <c r="A126" s="40"/>
      <c r="B126" s="41"/>
      <c r="C126" s="42"/>
      <c r="D126" s="212" t="s">
        <v>141</v>
      </c>
      <c r="E126" s="42"/>
      <c r="F126" s="213" t="s">
        <v>172</v>
      </c>
      <c r="G126" s="42"/>
      <c r="H126" s="42"/>
      <c r="I126" s="214"/>
      <c r="J126" s="42"/>
      <c r="K126" s="42"/>
      <c r="L126" s="46"/>
      <c r="M126" s="215"/>
      <c r="N126" s="21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141</v>
      </c>
      <c r="AU126" s="19" t="s">
        <v>139</v>
      </c>
    </row>
    <row r="127" s="2" customFormat="1" ht="16.5" customHeight="1">
      <c r="A127" s="40"/>
      <c r="B127" s="41"/>
      <c r="C127" s="199" t="s">
        <v>173</v>
      </c>
      <c r="D127" s="199" t="s">
        <v>133</v>
      </c>
      <c r="E127" s="200" t="s">
        <v>174</v>
      </c>
      <c r="F127" s="201" t="s">
        <v>175</v>
      </c>
      <c r="G127" s="202" t="s">
        <v>136</v>
      </c>
      <c r="H127" s="203">
        <v>15.65</v>
      </c>
      <c r="I127" s="204"/>
      <c r="J127" s="205">
        <f>ROUND(I127*H127,2)</f>
        <v>0</v>
      </c>
      <c r="K127" s="201" t="s">
        <v>137</v>
      </c>
      <c r="L127" s="46"/>
      <c r="M127" s="206" t="s">
        <v>19</v>
      </c>
      <c r="N127" s="207" t="s">
        <v>44</v>
      </c>
      <c r="O127" s="86"/>
      <c r="P127" s="208">
        <f>O127*H127</f>
        <v>0</v>
      </c>
      <c r="Q127" s="208">
        <v>0.00025999999999999998</v>
      </c>
      <c r="R127" s="208">
        <f>Q127*H127</f>
        <v>0.0040689999999999997</v>
      </c>
      <c r="S127" s="208">
        <v>0</v>
      </c>
      <c r="T127" s="20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0" t="s">
        <v>138</v>
      </c>
      <c r="AT127" s="210" t="s">
        <v>133</v>
      </c>
      <c r="AU127" s="210" t="s">
        <v>139</v>
      </c>
      <c r="AY127" s="19" t="s">
        <v>130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9" t="s">
        <v>139</v>
      </c>
      <c r="BK127" s="211">
        <f>ROUND(I127*H127,2)</f>
        <v>0</v>
      </c>
      <c r="BL127" s="19" t="s">
        <v>138</v>
      </c>
      <c r="BM127" s="210" t="s">
        <v>176</v>
      </c>
    </row>
    <row r="128" s="2" customFormat="1">
      <c r="A128" s="40"/>
      <c r="B128" s="41"/>
      <c r="C128" s="42"/>
      <c r="D128" s="212" t="s">
        <v>141</v>
      </c>
      <c r="E128" s="42"/>
      <c r="F128" s="213" t="s">
        <v>177</v>
      </c>
      <c r="G128" s="42"/>
      <c r="H128" s="42"/>
      <c r="I128" s="214"/>
      <c r="J128" s="42"/>
      <c r="K128" s="42"/>
      <c r="L128" s="46"/>
      <c r="M128" s="215"/>
      <c r="N128" s="21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141</v>
      </c>
      <c r="AU128" s="19" t="s">
        <v>139</v>
      </c>
    </row>
    <row r="129" s="13" customFormat="1">
      <c r="A129" s="13"/>
      <c r="B129" s="217"/>
      <c r="C129" s="218"/>
      <c r="D129" s="219" t="s">
        <v>143</v>
      </c>
      <c r="E129" s="220" t="s">
        <v>19</v>
      </c>
      <c r="F129" s="221" t="s">
        <v>178</v>
      </c>
      <c r="G129" s="218"/>
      <c r="H129" s="222">
        <v>15.65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8" t="s">
        <v>143</v>
      </c>
      <c r="AU129" s="228" t="s">
        <v>139</v>
      </c>
      <c r="AV129" s="13" t="s">
        <v>139</v>
      </c>
      <c r="AW129" s="13" t="s">
        <v>33</v>
      </c>
      <c r="AX129" s="13" t="s">
        <v>77</v>
      </c>
      <c r="AY129" s="228" t="s">
        <v>130</v>
      </c>
    </row>
    <row r="130" s="2" customFormat="1" ht="16.5" customHeight="1">
      <c r="A130" s="40"/>
      <c r="B130" s="41"/>
      <c r="C130" s="199" t="s">
        <v>179</v>
      </c>
      <c r="D130" s="199" t="s">
        <v>133</v>
      </c>
      <c r="E130" s="200" t="s">
        <v>180</v>
      </c>
      <c r="F130" s="201" t="s">
        <v>181</v>
      </c>
      <c r="G130" s="202" t="s">
        <v>136</v>
      </c>
      <c r="H130" s="203">
        <v>15.65</v>
      </c>
      <c r="I130" s="204"/>
      <c r="J130" s="205">
        <f>ROUND(I130*H130,2)</f>
        <v>0</v>
      </c>
      <c r="K130" s="201" t="s">
        <v>137</v>
      </c>
      <c r="L130" s="46"/>
      <c r="M130" s="206" t="s">
        <v>19</v>
      </c>
      <c r="N130" s="207" t="s">
        <v>44</v>
      </c>
      <c r="O130" s="86"/>
      <c r="P130" s="208">
        <f>O130*H130</f>
        <v>0</v>
      </c>
      <c r="Q130" s="208">
        <v>0.0025000000000000001</v>
      </c>
      <c r="R130" s="208">
        <f>Q130*H130</f>
        <v>0.039125</v>
      </c>
      <c r="S130" s="208">
        <v>0</v>
      </c>
      <c r="T130" s="209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0" t="s">
        <v>138</v>
      </c>
      <c r="AT130" s="210" t="s">
        <v>133</v>
      </c>
      <c r="AU130" s="210" t="s">
        <v>139</v>
      </c>
      <c r="AY130" s="19" t="s">
        <v>130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9" t="s">
        <v>139</v>
      </c>
      <c r="BK130" s="211">
        <f>ROUND(I130*H130,2)</f>
        <v>0</v>
      </c>
      <c r="BL130" s="19" t="s">
        <v>138</v>
      </c>
      <c r="BM130" s="210" t="s">
        <v>182</v>
      </c>
    </row>
    <row r="131" s="2" customFormat="1">
      <c r="A131" s="40"/>
      <c r="B131" s="41"/>
      <c r="C131" s="42"/>
      <c r="D131" s="212" t="s">
        <v>141</v>
      </c>
      <c r="E131" s="42"/>
      <c r="F131" s="213" t="s">
        <v>183</v>
      </c>
      <c r="G131" s="42"/>
      <c r="H131" s="42"/>
      <c r="I131" s="214"/>
      <c r="J131" s="42"/>
      <c r="K131" s="42"/>
      <c r="L131" s="46"/>
      <c r="M131" s="215"/>
      <c r="N131" s="216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141</v>
      </c>
      <c r="AU131" s="19" t="s">
        <v>139</v>
      </c>
    </row>
    <row r="132" s="2" customFormat="1" ht="16.5" customHeight="1">
      <c r="A132" s="40"/>
      <c r="B132" s="41"/>
      <c r="C132" s="199" t="s">
        <v>184</v>
      </c>
      <c r="D132" s="199" t="s">
        <v>133</v>
      </c>
      <c r="E132" s="200" t="s">
        <v>185</v>
      </c>
      <c r="F132" s="201" t="s">
        <v>186</v>
      </c>
      <c r="G132" s="202" t="s">
        <v>136</v>
      </c>
      <c r="H132" s="203">
        <v>0.5</v>
      </c>
      <c r="I132" s="204"/>
      <c r="J132" s="205">
        <f>ROUND(I132*H132,2)</f>
        <v>0</v>
      </c>
      <c r="K132" s="201" t="s">
        <v>137</v>
      </c>
      <c r="L132" s="46"/>
      <c r="M132" s="206" t="s">
        <v>19</v>
      </c>
      <c r="N132" s="207" t="s">
        <v>44</v>
      </c>
      <c r="O132" s="86"/>
      <c r="P132" s="208">
        <f>O132*H132</f>
        <v>0</v>
      </c>
      <c r="Q132" s="208">
        <v>0.056000000000000001</v>
      </c>
      <c r="R132" s="208">
        <f>Q132*H132</f>
        <v>0.028000000000000001</v>
      </c>
      <c r="S132" s="208">
        <v>0</v>
      </c>
      <c r="T132" s="209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0" t="s">
        <v>138</v>
      </c>
      <c r="AT132" s="210" t="s">
        <v>133</v>
      </c>
      <c r="AU132" s="210" t="s">
        <v>139</v>
      </c>
      <c r="AY132" s="19" t="s">
        <v>130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9" t="s">
        <v>139</v>
      </c>
      <c r="BK132" s="211">
        <f>ROUND(I132*H132,2)</f>
        <v>0</v>
      </c>
      <c r="BL132" s="19" t="s">
        <v>138</v>
      </c>
      <c r="BM132" s="210" t="s">
        <v>187</v>
      </c>
    </row>
    <row r="133" s="2" customFormat="1">
      <c r="A133" s="40"/>
      <c r="B133" s="41"/>
      <c r="C133" s="42"/>
      <c r="D133" s="212" t="s">
        <v>141</v>
      </c>
      <c r="E133" s="42"/>
      <c r="F133" s="213" t="s">
        <v>188</v>
      </c>
      <c r="G133" s="42"/>
      <c r="H133" s="42"/>
      <c r="I133" s="214"/>
      <c r="J133" s="42"/>
      <c r="K133" s="42"/>
      <c r="L133" s="46"/>
      <c r="M133" s="215"/>
      <c r="N133" s="216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141</v>
      </c>
      <c r="AU133" s="19" t="s">
        <v>139</v>
      </c>
    </row>
    <row r="134" s="2" customFormat="1" ht="24.15" customHeight="1">
      <c r="A134" s="40"/>
      <c r="B134" s="41"/>
      <c r="C134" s="199" t="s">
        <v>189</v>
      </c>
      <c r="D134" s="199" t="s">
        <v>133</v>
      </c>
      <c r="E134" s="200" t="s">
        <v>190</v>
      </c>
      <c r="F134" s="201" t="s">
        <v>191</v>
      </c>
      <c r="G134" s="202" t="s">
        <v>136</v>
      </c>
      <c r="H134" s="203">
        <v>3</v>
      </c>
      <c r="I134" s="204"/>
      <c r="J134" s="205">
        <f>ROUND(I134*H134,2)</f>
        <v>0</v>
      </c>
      <c r="K134" s="201" t="s">
        <v>137</v>
      </c>
      <c r="L134" s="46"/>
      <c r="M134" s="206" t="s">
        <v>19</v>
      </c>
      <c r="N134" s="207" t="s">
        <v>44</v>
      </c>
      <c r="O134" s="86"/>
      <c r="P134" s="208">
        <f>O134*H134</f>
        <v>0</v>
      </c>
      <c r="Q134" s="208">
        <v>0.0043800000000000002</v>
      </c>
      <c r="R134" s="208">
        <f>Q134*H134</f>
        <v>0.013140000000000001</v>
      </c>
      <c r="S134" s="208">
        <v>0</v>
      </c>
      <c r="T134" s="209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0" t="s">
        <v>138</v>
      </c>
      <c r="AT134" s="210" t="s">
        <v>133</v>
      </c>
      <c r="AU134" s="210" t="s">
        <v>139</v>
      </c>
      <c r="AY134" s="19" t="s">
        <v>130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9" t="s">
        <v>139</v>
      </c>
      <c r="BK134" s="211">
        <f>ROUND(I134*H134,2)</f>
        <v>0</v>
      </c>
      <c r="BL134" s="19" t="s">
        <v>138</v>
      </c>
      <c r="BM134" s="210" t="s">
        <v>192</v>
      </c>
    </row>
    <row r="135" s="2" customFormat="1">
      <c r="A135" s="40"/>
      <c r="B135" s="41"/>
      <c r="C135" s="42"/>
      <c r="D135" s="212" t="s">
        <v>141</v>
      </c>
      <c r="E135" s="42"/>
      <c r="F135" s="213" t="s">
        <v>193</v>
      </c>
      <c r="G135" s="42"/>
      <c r="H135" s="42"/>
      <c r="I135" s="214"/>
      <c r="J135" s="42"/>
      <c r="K135" s="42"/>
      <c r="L135" s="46"/>
      <c r="M135" s="215"/>
      <c r="N135" s="21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141</v>
      </c>
      <c r="AU135" s="19" t="s">
        <v>139</v>
      </c>
    </row>
    <row r="136" s="2" customFormat="1" ht="16.5" customHeight="1">
      <c r="A136" s="40"/>
      <c r="B136" s="41"/>
      <c r="C136" s="199" t="s">
        <v>194</v>
      </c>
      <c r="D136" s="199" t="s">
        <v>133</v>
      </c>
      <c r="E136" s="200" t="s">
        <v>195</v>
      </c>
      <c r="F136" s="201" t="s">
        <v>196</v>
      </c>
      <c r="G136" s="202" t="s">
        <v>136</v>
      </c>
      <c r="H136" s="203">
        <v>15.65</v>
      </c>
      <c r="I136" s="204"/>
      <c r="J136" s="205">
        <f>ROUND(I136*H136,2)</f>
        <v>0</v>
      </c>
      <c r="K136" s="201" t="s">
        <v>137</v>
      </c>
      <c r="L136" s="46"/>
      <c r="M136" s="206" t="s">
        <v>19</v>
      </c>
      <c r="N136" s="207" t="s">
        <v>44</v>
      </c>
      <c r="O136" s="86"/>
      <c r="P136" s="208">
        <f>O136*H136</f>
        <v>0</v>
      </c>
      <c r="Q136" s="208">
        <v>0.0040000000000000001</v>
      </c>
      <c r="R136" s="208">
        <f>Q136*H136</f>
        <v>0.062600000000000003</v>
      </c>
      <c r="S136" s="208">
        <v>0</v>
      </c>
      <c r="T136" s="20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0" t="s">
        <v>138</v>
      </c>
      <c r="AT136" s="210" t="s">
        <v>133</v>
      </c>
      <c r="AU136" s="210" t="s">
        <v>139</v>
      </c>
      <c r="AY136" s="19" t="s">
        <v>130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9" t="s">
        <v>139</v>
      </c>
      <c r="BK136" s="211">
        <f>ROUND(I136*H136,2)</f>
        <v>0</v>
      </c>
      <c r="BL136" s="19" t="s">
        <v>138</v>
      </c>
      <c r="BM136" s="210" t="s">
        <v>197</v>
      </c>
    </row>
    <row r="137" s="2" customFormat="1">
      <c r="A137" s="40"/>
      <c r="B137" s="41"/>
      <c r="C137" s="42"/>
      <c r="D137" s="212" t="s">
        <v>141</v>
      </c>
      <c r="E137" s="42"/>
      <c r="F137" s="213" t="s">
        <v>198</v>
      </c>
      <c r="G137" s="42"/>
      <c r="H137" s="42"/>
      <c r="I137" s="214"/>
      <c r="J137" s="42"/>
      <c r="K137" s="42"/>
      <c r="L137" s="46"/>
      <c r="M137" s="215"/>
      <c r="N137" s="216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141</v>
      </c>
      <c r="AU137" s="19" t="s">
        <v>139</v>
      </c>
    </row>
    <row r="138" s="2" customFormat="1" ht="24.15" customHeight="1">
      <c r="A138" s="40"/>
      <c r="B138" s="41"/>
      <c r="C138" s="199" t="s">
        <v>8</v>
      </c>
      <c r="D138" s="199" t="s">
        <v>133</v>
      </c>
      <c r="E138" s="200" t="s">
        <v>199</v>
      </c>
      <c r="F138" s="201" t="s">
        <v>200</v>
      </c>
      <c r="G138" s="202" t="s">
        <v>136</v>
      </c>
      <c r="H138" s="203">
        <v>18.399999999999999</v>
      </c>
      <c r="I138" s="204"/>
      <c r="J138" s="205">
        <f>ROUND(I138*H138,2)</f>
        <v>0</v>
      </c>
      <c r="K138" s="201" t="s">
        <v>137</v>
      </c>
      <c r="L138" s="46"/>
      <c r="M138" s="206" t="s">
        <v>19</v>
      </c>
      <c r="N138" s="207" t="s">
        <v>44</v>
      </c>
      <c r="O138" s="86"/>
      <c r="P138" s="208">
        <f>O138*H138</f>
        <v>0</v>
      </c>
      <c r="Q138" s="208">
        <v>0.015400000000000001</v>
      </c>
      <c r="R138" s="208">
        <f>Q138*H138</f>
        <v>0.28336</v>
      </c>
      <c r="S138" s="208">
        <v>0</v>
      </c>
      <c r="T138" s="209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0" t="s">
        <v>138</v>
      </c>
      <c r="AT138" s="210" t="s">
        <v>133</v>
      </c>
      <c r="AU138" s="210" t="s">
        <v>139</v>
      </c>
      <c r="AY138" s="19" t="s">
        <v>130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9" t="s">
        <v>139</v>
      </c>
      <c r="BK138" s="211">
        <f>ROUND(I138*H138,2)</f>
        <v>0</v>
      </c>
      <c r="BL138" s="19" t="s">
        <v>138</v>
      </c>
      <c r="BM138" s="210" t="s">
        <v>201</v>
      </c>
    </row>
    <row r="139" s="2" customFormat="1">
      <c r="A139" s="40"/>
      <c r="B139" s="41"/>
      <c r="C139" s="42"/>
      <c r="D139" s="212" t="s">
        <v>141</v>
      </c>
      <c r="E139" s="42"/>
      <c r="F139" s="213" t="s">
        <v>202</v>
      </c>
      <c r="G139" s="42"/>
      <c r="H139" s="42"/>
      <c r="I139" s="214"/>
      <c r="J139" s="42"/>
      <c r="K139" s="42"/>
      <c r="L139" s="46"/>
      <c r="M139" s="215"/>
      <c r="N139" s="21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141</v>
      </c>
      <c r="AU139" s="19" t="s">
        <v>139</v>
      </c>
    </row>
    <row r="140" s="13" customFormat="1">
      <c r="A140" s="13"/>
      <c r="B140" s="217"/>
      <c r="C140" s="218"/>
      <c r="D140" s="219" t="s">
        <v>143</v>
      </c>
      <c r="E140" s="220" t="s">
        <v>19</v>
      </c>
      <c r="F140" s="221" t="s">
        <v>203</v>
      </c>
      <c r="G140" s="218"/>
      <c r="H140" s="222">
        <v>15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8" t="s">
        <v>143</v>
      </c>
      <c r="AU140" s="228" t="s">
        <v>139</v>
      </c>
      <c r="AV140" s="13" t="s">
        <v>139</v>
      </c>
      <c r="AW140" s="13" t="s">
        <v>33</v>
      </c>
      <c r="AX140" s="13" t="s">
        <v>72</v>
      </c>
      <c r="AY140" s="228" t="s">
        <v>130</v>
      </c>
    </row>
    <row r="141" s="14" customFormat="1">
      <c r="A141" s="14"/>
      <c r="B141" s="229"/>
      <c r="C141" s="230"/>
      <c r="D141" s="219" t="s">
        <v>143</v>
      </c>
      <c r="E141" s="231" t="s">
        <v>19</v>
      </c>
      <c r="F141" s="232" t="s">
        <v>145</v>
      </c>
      <c r="G141" s="230"/>
      <c r="H141" s="233">
        <v>15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9" t="s">
        <v>143</v>
      </c>
      <c r="AU141" s="239" t="s">
        <v>139</v>
      </c>
      <c r="AV141" s="14" t="s">
        <v>131</v>
      </c>
      <c r="AW141" s="14" t="s">
        <v>33</v>
      </c>
      <c r="AX141" s="14" t="s">
        <v>72</v>
      </c>
      <c r="AY141" s="239" t="s">
        <v>130</v>
      </c>
    </row>
    <row r="142" s="13" customFormat="1">
      <c r="A142" s="13"/>
      <c r="B142" s="217"/>
      <c r="C142" s="218"/>
      <c r="D142" s="219" t="s">
        <v>143</v>
      </c>
      <c r="E142" s="220" t="s">
        <v>19</v>
      </c>
      <c r="F142" s="221" t="s">
        <v>204</v>
      </c>
      <c r="G142" s="218"/>
      <c r="H142" s="222">
        <v>3.3999999999999999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8" t="s">
        <v>143</v>
      </c>
      <c r="AU142" s="228" t="s">
        <v>139</v>
      </c>
      <c r="AV142" s="13" t="s">
        <v>139</v>
      </c>
      <c r="AW142" s="13" t="s">
        <v>33</v>
      </c>
      <c r="AX142" s="13" t="s">
        <v>72</v>
      </c>
      <c r="AY142" s="228" t="s">
        <v>130</v>
      </c>
    </row>
    <row r="143" s="14" customFormat="1">
      <c r="A143" s="14"/>
      <c r="B143" s="229"/>
      <c r="C143" s="230"/>
      <c r="D143" s="219" t="s">
        <v>143</v>
      </c>
      <c r="E143" s="231" t="s">
        <v>19</v>
      </c>
      <c r="F143" s="232" t="s">
        <v>145</v>
      </c>
      <c r="G143" s="230"/>
      <c r="H143" s="233">
        <v>3.3999999999999999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9" t="s">
        <v>143</v>
      </c>
      <c r="AU143" s="239" t="s">
        <v>139</v>
      </c>
      <c r="AV143" s="14" t="s">
        <v>131</v>
      </c>
      <c r="AW143" s="14" t="s">
        <v>33</v>
      </c>
      <c r="AX143" s="14" t="s">
        <v>72</v>
      </c>
      <c r="AY143" s="239" t="s">
        <v>130</v>
      </c>
    </row>
    <row r="144" s="15" customFormat="1">
      <c r="A144" s="15"/>
      <c r="B144" s="240"/>
      <c r="C144" s="241"/>
      <c r="D144" s="219" t="s">
        <v>143</v>
      </c>
      <c r="E144" s="242" t="s">
        <v>19</v>
      </c>
      <c r="F144" s="243" t="s">
        <v>147</v>
      </c>
      <c r="G144" s="241"/>
      <c r="H144" s="244">
        <v>18.399999999999999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0" t="s">
        <v>143</v>
      </c>
      <c r="AU144" s="250" t="s">
        <v>139</v>
      </c>
      <c r="AV144" s="15" t="s">
        <v>138</v>
      </c>
      <c r="AW144" s="15" t="s">
        <v>33</v>
      </c>
      <c r="AX144" s="15" t="s">
        <v>77</v>
      </c>
      <c r="AY144" s="250" t="s">
        <v>130</v>
      </c>
    </row>
    <row r="145" s="2" customFormat="1" ht="21.75" customHeight="1">
      <c r="A145" s="40"/>
      <c r="B145" s="41"/>
      <c r="C145" s="199" t="s">
        <v>205</v>
      </c>
      <c r="D145" s="199" t="s">
        <v>133</v>
      </c>
      <c r="E145" s="200" t="s">
        <v>206</v>
      </c>
      <c r="F145" s="201" t="s">
        <v>207</v>
      </c>
      <c r="G145" s="202" t="s">
        <v>136</v>
      </c>
      <c r="H145" s="203">
        <v>23</v>
      </c>
      <c r="I145" s="204"/>
      <c r="J145" s="205">
        <f>ROUND(I145*H145,2)</f>
        <v>0</v>
      </c>
      <c r="K145" s="201" t="s">
        <v>137</v>
      </c>
      <c r="L145" s="46"/>
      <c r="M145" s="206" t="s">
        <v>19</v>
      </c>
      <c r="N145" s="207" t="s">
        <v>44</v>
      </c>
      <c r="O145" s="86"/>
      <c r="P145" s="208">
        <f>O145*H145</f>
        <v>0</v>
      </c>
      <c r="Q145" s="208">
        <v>9.0000000000000006E-05</v>
      </c>
      <c r="R145" s="208">
        <f>Q145*H145</f>
        <v>0.0020700000000000002</v>
      </c>
      <c r="S145" s="208">
        <v>6.0000000000000002E-05</v>
      </c>
      <c r="T145" s="209">
        <f>S145*H145</f>
        <v>0.0013799999999999999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0" t="s">
        <v>138</v>
      </c>
      <c r="AT145" s="210" t="s">
        <v>133</v>
      </c>
      <c r="AU145" s="210" t="s">
        <v>139</v>
      </c>
      <c r="AY145" s="19" t="s">
        <v>130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9" t="s">
        <v>139</v>
      </c>
      <c r="BK145" s="211">
        <f>ROUND(I145*H145,2)</f>
        <v>0</v>
      </c>
      <c r="BL145" s="19" t="s">
        <v>138</v>
      </c>
      <c r="BM145" s="210" t="s">
        <v>208</v>
      </c>
    </row>
    <row r="146" s="2" customFormat="1">
      <c r="A146" s="40"/>
      <c r="B146" s="41"/>
      <c r="C146" s="42"/>
      <c r="D146" s="212" t="s">
        <v>141</v>
      </c>
      <c r="E146" s="42"/>
      <c r="F146" s="213" t="s">
        <v>209</v>
      </c>
      <c r="G146" s="42"/>
      <c r="H146" s="42"/>
      <c r="I146" s="214"/>
      <c r="J146" s="42"/>
      <c r="K146" s="42"/>
      <c r="L146" s="46"/>
      <c r="M146" s="215"/>
      <c r="N146" s="216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141</v>
      </c>
      <c r="AU146" s="19" t="s">
        <v>139</v>
      </c>
    </row>
    <row r="147" s="2" customFormat="1" ht="16.5" customHeight="1">
      <c r="A147" s="40"/>
      <c r="B147" s="41"/>
      <c r="C147" s="199" t="s">
        <v>210</v>
      </c>
      <c r="D147" s="199" t="s">
        <v>133</v>
      </c>
      <c r="E147" s="200" t="s">
        <v>211</v>
      </c>
      <c r="F147" s="201" t="s">
        <v>212</v>
      </c>
      <c r="G147" s="202" t="s">
        <v>213</v>
      </c>
      <c r="H147" s="203">
        <v>55</v>
      </c>
      <c r="I147" s="204"/>
      <c r="J147" s="205">
        <f>ROUND(I147*H147,2)</f>
        <v>0</v>
      </c>
      <c r="K147" s="201" t="s">
        <v>137</v>
      </c>
      <c r="L147" s="46"/>
      <c r="M147" s="206" t="s">
        <v>19</v>
      </c>
      <c r="N147" s="207" t="s">
        <v>44</v>
      </c>
      <c r="O147" s="86"/>
      <c r="P147" s="208">
        <f>O147*H147</f>
        <v>0</v>
      </c>
      <c r="Q147" s="208">
        <v>0.0015</v>
      </c>
      <c r="R147" s="208">
        <f>Q147*H147</f>
        <v>0.082500000000000004</v>
      </c>
      <c r="S147" s="208">
        <v>0</v>
      </c>
      <c r="T147" s="209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0" t="s">
        <v>138</v>
      </c>
      <c r="AT147" s="210" t="s">
        <v>133</v>
      </c>
      <c r="AU147" s="210" t="s">
        <v>139</v>
      </c>
      <c r="AY147" s="19" t="s">
        <v>130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9" t="s">
        <v>139</v>
      </c>
      <c r="BK147" s="211">
        <f>ROUND(I147*H147,2)</f>
        <v>0</v>
      </c>
      <c r="BL147" s="19" t="s">
        <v>138</v>
      </c>
      <c r="BM147" s="210" t="s">
        <v>214</v>
      </c>
    </row>
    <row r="148" s="2" customFormat="1">
      <c r="A148" s="40"/>
      <c r="B148" s="41"/>
      <c r="C148" s="42"/>
      <c r="D148" s="212" t="s">
        <v>141</v>
      </c>
      <c r="E148" s="42"/>
      <c r="F148" s="213" t="s">
        <v>215</v>
      </c>
      <c r="G148" s="42"/>
      <c r="H148" s="42"/>
      <c r="I148" s="214"/>
      <c r="J148" s="42"/>
      <c r="K148" s="42"/>
      <c r="L148" s="46"/>
      <c r="M148" s="215"/>
      <c r="N148" s="216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141</v>
      </c>
      <c r="AU148" s="19" t="s">
        <v>139</v>
      </c>
    </row>
    <row r="149" s="12" customFormat="1" ht="22.8" customHeight="1">
      <c r="A149" s="12"/>
      <c r="B149" s="183"/>
      <c r="C149" s="184"/>
      <c r="D149" s="185" t="s">
        <v>71</v>
      </c>
      <c r="E149" s="197" t="s">
        <v>184</v>
      </c>
      <c r="F149" s="197" t="s">
        <v>216</v>
      </c>
      <c r="G149" s="184"/>
      <c r="H149" s="184"/>
      <c r="I149" s="187"/>
      <c r="J149" s="198">
        <f>BK149</f>
        <v>0</v>
      </c>
      <c r="K149" s="184"/>
      <c r="L149" s="189"/>
      <c r="M149" s="190"/>
      <c r="N149" s="191"/>
      <c r="O149" s="191"/>
      <c r="P149" s="192">
        <f>SUM(P150:P183)</f>
        <v>0</v>
      </c>
      <c r="Q149" s="191"/>
      <c r="R149" s="192">
        <f>SUM(R150:R183)</f>
        <v>0.0276</v>
      </c>
      <c r="S149" s="191"/>
      <c r="T149" s="193">
        <f>SUM(T150:T183)</f>
        <v>3.03864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4" t="s">
        <v>77</v>
      </c>
      <c r="AT149" s="195" t="s">
        <v>71</v>
      </c>
      <c r="AU149" s="195" t="s">
        <v>77</v>
      </c>
      <c r="AY149" s="194" t="s">
        <v>130</v>
      </c>
      <c r="BK149" s="196">
        <f>SUM(BK150:BK183)</f>
        <v>0</v>
      </c>
    </row>
    <row r="150" s="2" customFormat="1" ht="24.15" customHeight="1">
      <c r="A150" s="40"/>
      <c r="B150" s="41"/>
      <c r="C150" s="199" t="s">
        <v>217</v>
      </c>
      <c r="D150" s="199" t="s">
        <v>133</v>
      </c>
      <c r="E150" s="200" t="s">
        <v>218</v>
      </c>
      <c r="F150" s="201" t="s">
        <v>219</v>
      </c>
      <c r="G150" s="202" t="s">
        <v>136</v>
      </c>
      <c r="H150" s="203">
        <v>6</v>
      </c>
      <c r="I150" s="204"/>
      <c r="J150" s="205">
        <f>ROUND(I150*H150,2)</f>
        <v>0</v>
      </c>
      <c r="K150" s="201" t="s">
        <v>137</v>
      </c>
      <c r="L150" s="46"/>
      <c r="M150" s="206" t="s">
        <v>19</v>
      </c>
      <c r="N150" s="207" t="s">
        <v>44</v>
      </c>
      <c r="O150" s="86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0" t="s">
        <v>138</v>
      </c>
      <c r="AT150" s="210" t="s">
        <v>133</v>
      </c>
      <c r="AU150" s="210" t="s">
        <v>139</v>
      </c>
      <c r="AY150" s="19" t="s">
        <v>130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9" t="s">
        <v>139</v>
      </c>
      <c r="BK150" s="211">
        <f>ROUND(I150*H150,2)</f>
        <v>0</v>
      </c>
      <c r="BL150" s="19" t="s">
        <v>138</v>
      </c>
      <c r="BM150" s="210" t="s">
        <v>220</v>
      </c>
    </row>
    <row r="151" s="2" customFormat="1">
      <c r="A151" s="40"/>
      <c r="B151" s="41"/>
      <c r="C151" s="42"/>
      <c r="D151" s="212" t="s">
        <v>141</v>
      </c>
      <c r="E151" s="42"/>
      <c r="F151" s="213" t="s">
        <v>221</v>
      </c>
      <c r="G151" s="42"/>
      <c r="H151" s="42"/>
      <c r="I151" s="214"/>
      <c r="J151" s="42"/>
      <c r="K151" s="42"/>
      <c r="L151" s="46"/>
      <c r="M151" s="215"/>
      <c r="N151" s="216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141</v>
      </c>
      <c r="AU151" s="19" t="s">
        <v>139</v>
      </c>
    </row>
    <row r="152" s="2" customFormat="1" ht="24.15" customHeight="1">
      <c r="A152" s="40"/>
      <c r="B152" s="41"/>
      <c r="C152" s="199" t="s">
        <v>222</v>
      </c>
      <c r="D152" s="199" t="s">
        <v>133</v>
      </c>
      <c r="E152" s="200" t="s">
        <v>223</v>
      </c>
      <c r="F152" s="201" t="s">
        <v>224</v>
      </c>
      <c r="G152" s="202" t="s">
        <v>136</v>
      </c>
      <c r="H152" s="203">
        <v>23</v>
      </c>
      <c r="I152" s="204"/>
      <c r="J152" s="205">
        <f>ROUND(I152*H152,2)</f>
        <v>0</v>
      </c>
      <c r="K152" s="201" t="s">
        <v>137</v>
      </c>
      <c r="L152" s="46"/>
      <c r="M152" s="206" t="s">
        <v>19</v>
      </c>
      <c r="N152" s="207" t="s">
        <v>44</v>
      </c>
      <c r="O152" s="86"/>
      <c r="P152" s="208">
        <f>O152*H152</f>
        <v>0</v>
      </c>
      <c r="Q152" s="208">
        <v>1.0000000000000001E-05</v>
      </c>
      <c r="R152" s="208">
        <f>Q152*H152</f>
        <v>0.00023000000000000001</v>
      </c>
      <c r="S152" s="208">
        <v>0</v>
      </c>
      <c r="T152" s="209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0" t="s">
        <v>138</v>
      </c>
      <c r="AT152" s="210" t="s">
        <v>133</v>
      </c>
      <c r="AU152" s="210" t="s">
        <v>139</v>
      </c>
      <c r="AY152" s="19" t="s">
        <v>130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9" t="s">
        <v>139</v>
      </c>
      <c r="BK152" s="211">
        <f>ROUND(I152*H152,2)</f>
        <v>0</v>
      </c>
      <c r="BL152" s="19" t="s">
        <v>138</v>
      </c>
      <c r="BM152" s="210" t="s">
        <v>225</v>
      </c>
    </row>
    <row r="153" s="2" customFormat="1">
      <c r="A153" s="40"/>
      <c r="B153" s="41"/>
      <c r="C153" s="42"/>
      <c r="D153" s="212" t="s">
        <v>141</v>
      </c>
      <c r="E153" s="42"/>
      <c r="F153" s="213" t="s">
        <v>226</v>
      </c>
      <c r="G153" s="42"/>
      <c r="H153" s="42"/>
      <c r="I153" s="214"/>
      <c r="J153" s="42"/>
      <c r="K153" s="42"/>
      <c r="L153" s="46"/>
      <c r="M153" s="215"/>
      <c r="N153" s="216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141</v>
      </c>
      <c r="AU153" s="19" t="s">
        <v>139</v>
      </c>
    </row>
    <row r="154" s="2" customFormat="1" ht="24.15" customHeight="1">
      <c r="A154" s="40"/>
      <c r="B154" s="41"/>
      <c r="C154" s="199" t="s">
        <v>227</v>
      </c>
      <c r="D154" s="199" t="s">
        <v>133</v>
      </c>
      <c r="E154" s="200" t="s">
        <v>228</v>
      </c>
      <c r="F154" s="201" t="s">
        <v>229</v>
      </c>
      <c r="G154" s="202" t="s">
        <v>136</v>
      </c>
      <c r="H154" s="203">
        <v>110</v>
      </c>
      <c r="I154" s="204"/>
      <c r="J154" s="205">
        <f>ROUND(I154*H154,2)</f>
        <v>0</v>
      </c>
      <c r="K154" s="201" t="s">
        <v>137</v>
      </c>
      <c r="L154" s="46"/>
      <c r="M154" s="206" t="s">
        <v>19</v>
      </c>
      <c r="N154" s="207" t="s">
        <v>44</v>
      </c>
      <c r="O154" s="86"/>
      <c r="P154" s="208">
        <f>O154*H154</f>
        <v>0</v>
      </c>
      <c r="Q154" s="208">
        <v>4.0000000000000003E-05</v>
      </c>
      <c r="R154" s="208">
        <f>Q154*H154</f>
        <v>0.0044000000000000003</v>
      </c>
      <c r="S154" s="208">
        <v>0</v>
      </c>
      <c r="T154" s="209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0" t="s">
        <v>138</v>
      </c>
      <c r="AT154" s="210" t="s">
        <v>133</v>
      </c>
      <c r="AU154" s="210" t="s">
        <v>139</v>
      </c>
      <c r="AY154" s="19" t="s">
        <v>130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9" t="s">
        <v>139</v>
      </c>
      <c r="BK154" s="211">
        <f>ROUND(I154*H154,2)</f>
        <v>0</v>
      </c>
      <c r="BL154" s="19" t="s">
        <v>138</v>
      </c>
      <c r="BM154" s="210" t="s">
        <v>230</v>
      </c>
    </row>
    <row r="155" s="2" customFormat="1">
      <c r="A155" s="40"/>
      <c r="B155" s="41"/>
      <c r="C155" s="42"/>
      <c r="D155" s="212" t="s">
        <v>141</v>
      </c>
      <c r="E155" s="42"/>
      <c r="F155" s="213" t="s">
        <v>231</v>
      </c>
      <c r="G155" s="42"/>
      <c r="H155" s="42"/>
      <c r="I155" s="214"/>
      <c r="J155" s="42"/>
      <c r="K155" s="42"/>
      <c r="L155" s="46"/>
      <c r="M155" s="215"/>
      <c r="N155" s="216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141</v>
      </c>
      <c r="AU155" s="19" t="s">
        <v>139</v>
      </c>
    </row>
    <row r="156" s="2" customFormat="1" ht="16.5" customHeight="1">
      <c r="A156" s="40"/>
      <c r="B156" s="41"/>
      <c r="C156" s="199" t="s">
        <v>232</v>
      </c>
      <c r="D156" s="199" t="s">
        <v>133</v>
      </c>
      <c r="E156" s="200" t="s">
        <v>233</v>
      </c>
      <c r="F156" s="201" t="s">
        <v>234</v>
      </c>
      <c r="G156" s="202" t="s">
        <v>136</v>
      </c>
      <c r="H156" s="203">
        <v>110</v>
      </c>
      <c r="I156" s="204"/>
      <c r="J156" s="205">
        <f>ROUND(I156*H156,2)</f>
        <v>0</v>
      </c>
      <c r="K156" s="201" t="s">
        <v>137</v>
      </c>
      <c r="L156" s="46"/>
      <c r="M156" s="206" t="s">
        <v>19</v>
      </c>
      <c r="N156" s="207" t="s">
        <v>44</v>
      </c>
      <c r="O156" s="86"/>
      <c r="P156" s="208">
        <f>O156*H156</f>
        <v>0</v>
      </c>
      <c r="Q156" s="208">
        <v>1.0000000000000001E-05</v>
      </c>
      <c r="R156" s="208">
        <f>Q156*H156</f>
        <v>0.0011000000000000001</v>
      </c>
      <c r="S156" s="208">
        <v>0</v>
      </c>
      <c r="T156" s="20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0" t="s">
        <v>138</v>
      </c>
      <c r="AT156" s="210" t="s">
        <v>133</v>
      </c>
      <c r="AU156" s="210" t="s">
        <v>139</v>
      </c>
      <c r="AY156" s="19" t="s">
        <v>130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9" t="s">
        <v>139</v>
      </c>
      <c r="BK156" s="211">
        <f>ROUND(I156*H156,2)</f>
        <v>0</v>
      </c>
      <c r="BL156" s="19" t="s">
        <v>138</v>
      </c>
      <c r="BM156" s="210" t="s">
        <v>235</v>
      </c>
    </row>
    <row r="157" s="2" customFormat="1">
      <c r="A157" s="40"/>
      <c r="B157" s="41"/>
      <c r="C157" s="42"/>
      <c r="D157" s="212" t="s">
        <v>141</v>
      </c>
      <c r="E157" s="42"/>
      <c r="F157" s="213" t="s">
        <v>236</v>
      </c>
      <c r="G157" s="42"/>
      <c r="H157" s="42"/>
      <c r="I157" s="214"/>
      <c r="J157" s="42"/>
      <c r="K157" s="42"/>
      <c r="L157" s="46"/>
      <c r="M157" s="215"/>
      <c r="N157" s="216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141</v>
      </c>
      <c r="AU157" s="19" t="s">
        <v>139</v>
      </c>
    </row>
    <row r="158" s="2" customFormat="1" ht="24.15" customHeight="1">
      <c r="A158" s="40"/>
      <c r="B158" s="41"/>
      <c r="C158" s="199" t="s">
        <v>237</v>
      </c>
      <c r="D158" s="199" t="s">
        <v>133</v>
      </c>
      <c r="E158" s="200" t="s">
        <v>238</v>
      </c>
      <c r="F158" s="201" t="s">
        <v>239</v>
      </c>
      <c r="G158" s="202" t="s">
        <v>240</v>
      </c>
      <c r="H158" s="203">
        <v>1</v>
      </c>
      <c r="I158" s="204"/>
      <c r="J158" s="205">
        <f>ROUND(I158*H158,2)</f>
        <v>0</v>
      </c>
      <c r="K158" s="201" t="s">
        <v>137</v>
      </c>
      <c r="L158" s="46"/>
      <c r="M158" s="206" t="s">
        <v>19</v>
      </c>
      <c r="N158" s="207" t="s">
        <v>44</v>
      </c>
      <c r="O158" s="86"/>
      <c r="P158" s="208">
        <f>O158*H158</f>
        <v>0</v>
      </c>
      <c r="Q158" s="208">
        <v>0.015469999999999999</v>
      </c>
      <c r="R158" s="208">
        <f>Q158*H158</f>
        <v>0.015469999999999999</v>
      </c>
      <c r="S158" s="208">
        <v>0</v>
      </c>
      <c r="T158" s="209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0" t="s">
        <v>138</v>
      </c>
      <c r="AT158" s="210" t="s">
        <v>133</v>
      </c>
      <c r="AU158" s="210" t="s">
        <v>139</v>
      </c>
      <c r="AY158" s="19" t="s">
        <v>130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9" t="s">
        <v>139</v>
      </c>
      <c r="BK158" s="211">
        <f>ROUND(I158*H158,2)</f>
        <v>0</v>
      </c>
      <c r="BL158" s="19" t="s">
        <v>138</v>
      </c>
      <c r="BM158" s="210" t="s">
        <v>241</v>
      </c>
    </row>
    <row r="159" s="2" customFormat="1">
      <c r="A159" s="40"/>
      <c r="B159" s="41"/>
      <c r="C159" s="42"/>
      <c r="D159" s="212" t="s">
        <v>141</v>
      </c>
      <c r="E159" s="42"/>
      <c r="F159" s="213" t="s">
        <v>242</v>
      </c>
      <c r="G159" s="42"/>
      <c r="H159" s="42"/>
      <c r="I159" s="214"/>
      <c r="J159" s="42"/>
      <c r="K159" s="42"/>
      <c r="L159" s="46"/>
      <c r="M159" s="215"/>
      <c r="N159" s="216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141</v>
      </c>
      <c r="AU159" s="19" t="s">
        <v>139</v>
      </c>
    </row>
    <row r="160" s="2" customFormat="1" ht="16.5" customHeight="1">
      <c r="A160" s="40"/>
      <c r="B160" s="41"/>
      <c r="C160" s="251" t="s">
        <v>243</v>
      </c>
      <c r="D160" s="251" t="s">
        <v>244</v>
      </c>
      <c r="E160" s="252" t="s">
        <v>245</v>
      </c>
      <c r="F160" s="253" t="s">
        <v>246</v>
      </c>
      <c r="G160" s="254" t="s">
        <v>240</v>
      </c>
      <c r="H160" s="255">
        <v>1</v>
      </c>
      <c r="I160" s="256"/>
      <c r="J160" s="257">
        <f>ROUND(I160*H160,2)</f>
        <v>0</v>
      </c>
      <c r="K160" s="253" t="s">
        <v>137</v>
      </c>
      <c r="L160" s="258"/>
      <c r="M160" s="259" t="s">
        <v>19</v>
      </c>
      <c r="N160" s="260" t="s">
        <v>44</v>
      </c>
      <c r="O160" s="86"/>
      <c r="P160" s="208">
        <f>O160*H160</f>
        <v>0</v>
      </c>
      <c r="Q160" s="208">
        <v>0.0041999999999999997</v>
      </c>
      <c r="R160" s="208">
        <f>Q160*H160</f>
        <v>0.0041999999999999997</v>
      </c>
      <c r="S160" s="208">
        <v>0</v>
      </c>
      <c r="T160" s="209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0" t="s">
        <v>179</v>
      </c>
      <c r="AT160" s="210" t="s">
        <v>244</v>
      </c>
      <c r="AU160" s="210" t="s">
        <v>139</v>
      </c>
      <c r="AY160" s="19" t="s">
        <v>130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9" t="s">
        <v>139</v>
      </c>
      <c r="BK160" s="211">
        <f>ROUND(I160*H160,2)</f>
        <v>0</v>
      </c>
      <c r="BL160" s="19" t="s">
        <v>138</v>
      </c>
      <c r="BM160" s="210" t="s">
        <v>247</v>
      </c>
    </row>
    <row r="161" s="2" customFormat="1" ht="16.5" customHeight="1">
      <c r="A161" s="40"/>
      <c r="B161" s="41"/>
      <c r="C161" s="251" t="s">
        <v>7</v>
      </c>
      <c r="D161" s="251" t="s">
        <v>244</v>
      </c>
      <c r="E161" s="252" t="s">
        <v>248</v>
      </c>
      <c r="F161" s="253" t="s">
        <v>249</v>
      </c>
      <c r="G161" s="254" t="s">
        <v>240</v>
      </c>
      <c r="H161" s="255">
        <v>1</v>
      </c>
      <c r="I161" s="256"/>
      <c r="J161" s="257">
        <f>ROUND(I161*H161,2)</f>
        <v>0</v>
      </c>
      <c r="K161" s="253" t="s">
        <v>137</v>
      </c>
      <c r="L161" s="258"/>
      <c r="M161" s="259" t="s">
        <v>19</v>
      </c>
      <c r="N161" s="260" t="s">
        <v>44</v>
      </c>
      <c r="O161" s="86"/>
      <c r="P161" s="208">
        <f>O161*H161</f>
        <v>0</v>
      </c>
      <c r="Q161" s="208">
        <v>0.0022000000000000001</v>
      </c>
      <c r="R161" s="208">
        <f>Q161*H161</f>
        <v>0.0022000000000000001</v>
      </c>
      <c r="S161" s="208">
        <v>0</v>
      </c>
      <c r="T161" s="209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0" t="s">
        <v>179</v>
      </c>
      <c r="AT161" s="210" t="s">
        <v>244</v>
      </c>
      <c r="AU161" s="210" t="s">
        <v>139</v>
      </c>
      <c r="AY161" s="19" t="s">
        <v>130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9" t="s">
        <v>139</v>
      </c>
      <c r="BK161" s="211">
        <f>ROUND(I161*H161,2)</f>
        <v>0</v>
      </c>
      <c r="BL161" s="19" t="s">
        <v>138</v>
      </c>
      <c r="BM161" s="210" t="s">
        <v>250</v>
      </c>
    </row>
    <row r="162" s="2" customFormat="1" ht="16.5" customHeight="1">
      <c r="A162" s="40"/>
      <c r="B162" s="41"/>
      <c r="C162" s="199" t="s">
        <v>251</v>
      </c>
      <c r="D162" s="199" t="s">
        <v>133</v>
      </c>
      <c r="E162" s="200" t="s">
        <v>252</v>
      </c>
      <c r="F162" s="201" t="s">
        <v>253</v>
      </c>
      <c r="G162" s="202" t="s">
        <v>136</v>
      </c>
      <c r="H162" s="203">
        <v>4.2649999999999997</v>
      </c>
      <c r="I162" s="204"/>
      <c r="J162" s="205">
        <f>ROUND(I162*H162,2)</f>
        <v>0</v>
      </c>
      <c r="K162" s="201" t="s">
        <v>137</v>
      </c>
      <c r="L162" s="46"/>
      <c r="M162" s="206" t="s">
        <v>19</v>
      </c>
      <c r="N162" s="207" t="s">
        <v>44</v>
      </c>
      <c r="O162" s="86"/>
      <c r="P162" s="208">
        <f>O162*H162</f>
        <v>0</v>
      </c>
      <c r="Q162" s="208">
        <v>0</v>
      </c>
      <c r="R162" s="208">
        <f>Q162*H162</f>
        <v>0</v>
      </c>
      <c r="S162" s="208">
        <v>0.20799999999999999</v>
      </c>
      <c r="T162" s="209">
        <f>S162*H162</f>
        <v>0.88711999999999991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0" t="s">
        <v>138</v>
      </c>
      <c r="AT162" s="210" t="s">
        <v>133</v>
      </c>
      <c r="AU162" s="210" t="s">
        <v>139</v>
      </c>
      <c r="AY162" s="19" t="s">
        <v>130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9" t="s">
        <v>139</v>
      </c>
      <c r="BK162" s="211">
        <f>ROUND(I162*H162,2)</f>
        <v>0</v>
      </c>
      <c r="BL162" s="19" t="s">
        <v>138</v>
      </c>
      <c r="BM162" s="210" t="s">
        <v>254</v>
      </c>
    </row>
    <row r="163" s="2" customFormat="1">
      <c r="A163" s="40"/>
      <c r="B163" s="41"/>
      <c r="C163" s="42"/>
      <c r="D163" s="212" t="s">
        <v>141</v>
      </c>
      <c r="E163" s="42"/>
      <c r="F163" s="213" t="s">
        <v>255</v>
      </c>
      <c r="G163" s="42"/>
      <c r="H163" s="42"/>
      <c r="I163" s="214"/>
      <c r="J163" s="42"/>
      <c r="K163" s="42"/>
      <c r="L163" s="46"/>
      <c r="M163" s="215"/>
      <c r="N163" s="216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141</v>
      </c>
      <c r="AU163" s="19" t="s">
        <v>139</v>
      </c>
    </row>
    <row r="164" s="13" customFormat="1">
      <c r="A164" s="13"/>
      <c r="B164" s="217"/>
      <c r="C164" s="218"/>
      <c r="D164" s="219" t="s">
        <v>143</v>
      </c>
      <c r="E164" s="220" t="s">
        <v>19</v>
      </c>
      <c r="F164" s="221" t="s">
        <v>256</v>
      </c>
      <c r="G164" s="218"/>
      <c r="H164" s="222">
        <v>3.1850000000000001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8" t="s">
        <v>143</v>
      </c>
      <c r="AU164" s="228" t="s">
        <v>139</v>
      </c>
      <c r="AV164" s="13" t="s">
        <v>139</v>
      </c>
      <c r="AW164" s="13" t="s">
        <v>33</v>
      </c>
      <c r="AX164" s="13" t="s">
        <v>72</v>
      </c>
      <c r="AY164" s="228" t="s">
        <v>130</v>
      </c>
    </row>
    <row r="165" s="14" customFormat="1">
      <c r="A165" s="14"/>
      <c r="B165" s="229"/>
      <c r="C165" s="230"/>
      <c r="D165" s="219" t="s">
        <v>143</v>
      </c>
      <c r="E165" s="231" t="s">
        <v>19</v>
      </c>
      <c r="F165" s="232" t="s">
        <v>145</v>
      </c>
      <c r="G165" s="230"/>
      <c r="H165" s="233">
        <v>3.1850000000000001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143</v>
      </c>
      <c r="AU165" s="239" t="s">
        <v>139</v>
      </c>
      <c r="AV165" s="14" t="s">
        <v>131</v>
      </c>
      <c r="AW165" s="14" t="s">
        <v>33</v>
      </c>
      <c r="AX165" s="14" t="s">
        <v>72</v>
      </c>
      <c r="AY165" s="239" t="s">
        <v>130</v>
      </c>
    </row>
    <row r="166" s="13" customFormat="1">
      <c r="A166" s="13"/>
      <c r="B166" s="217"/>
      <c r="C166" s="218"/>
      <c r="D166" s="219" t="s">
        <v>143</v>
      </c>
      <c r="E166" s="220" t="s">
        <v>19</v>
      </c>
      <c r="F166" s="221" t="s">
        <v>257</v>
      </c>
      <c r="G166" s="218"/>
      <c r="H166" s="222">
        <v>1.0800000000000001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8" t="s">
        <v>143</v>
      </c>
      <c r="AU166" s="228" t="s">
        <v>139</v>
      </c>
      <c r="AV166" s="13" t="s">
        <v>139</v>
      </c>
      <c r="AW166" s="13" t="s">
        <v>33</v>
      </c>
      <c r="AX166" s="13" t="s">
        <v>72</v>
      </c>
      <c r="AY166" s="228" t="s">
        <v>130</v>
      </c>
    </row>
    <row r="167" s="14" customFormat="1">
      <c r="A167" s="14"/>
      <c r="B167" s="229"/>
      <c r="C167" s="230"/>
      <c r="D167" s="219" t="s">
        <v>143</v>
      </c>
      <c r="E167" s="231" t="s">
        <v>19</v>
      </c>
      <c r="F167" s="232" t="s">
        <v>145</v>
      </c>
      <c r="G167" s="230"/>
      <c r="H167" s="233">
        <v>1.0800000000000001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9" t="s">
        <v>143</v>
      </c>
      <c r="AU167" s="239" t="s">
        <v>139</v>
      </c>
      <c r="AV167" s="14" t="s">
        <v>131</v>
      </c>
      <c r="AW167" s="14" t="s">
        <v>33</v>
      </c>
      <c r="AX167" s="14" t="s">
        <v>72</v>
      </c>
      <c r="AY167" s="239" t="s">
        <v>130</v>
      </c>
    </row>
    <row r="168" s="15" customFormat="1">
      <c r="A168" s="15"/>
      <c r="B168" s="240"/>
      <c r="C168" s="241"/>
      <c r="D168" s="219" t="s">
        <v>143</v>
      </c>
      <c r="E168" s="242" t="s">
        <v>19</v>
      </c>
      <c r="F168" s="243" t="s">
        <v>147</v>
      </c>
      <c r="G168" s="241"/>
      <c r="H168" s="244">
        <v>4.2650000000000006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0" t="s">
        <v>143</v>
      </c>
      <c r="AU168" s="250" t="s">
        <v>139</v>
      </c>
      <c r="AV168" s="15" t="s">
        <v>138</v>
      </c>
      <c r="AW168" s="15" t="s">
        <v>33</v>
      </c>
      <c r="AX168" s="15" t="s">
        <v>77</v>
      </c>
      <c r="AY168" s="250" t="s">
        <v>130</v>
      </c>
    </row>
    <row r="169" s="2" customFormat="1" ht="16.5" customHeight="1">
      <c r="A169" s="40"/>
      <c r="B169" s="41"/>
      <c r="C169" s="199" t="s">
        <v>258</v>
      </c>
      <c r="D169" s="199" t="s">
        <v>133</v>
      </c>
      <c r="E169" s="200" t="s">
        <v>259</v>
      </c>
      <c r="F169" s="201" t="s">
        <v>260</v>
      </c>
      <c r="G169" s="202" t="s">
        <v>136</v>
      </c>
      <c r="H169" s="203">
        <v>2.5</v>
      </c>
      <c r="I169" s="204"/>
      <c r="J169" s="205">
        <f>ROUND(I169*H169,2)</f>
        <v>0</v>
      </c>
      <c r="K169" s="201" t="s">
        <v>137</v>
      </c>
      <c r="L169" s="46"/>
      <c r="M169" s="206" t="s">
        <v>19</v>
      </c>
      <c r="N169" s="207" t="s">
        <v>44</v>
      </c>
      <c r="O169" s="86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9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0" t="s">
        <v>138</v>
      </c>
      <c r="AT169" s="210" t="s">
        <v>133</v>
      </c>
      <c r="AU169" s="210" t="s">
        <v>139</v>
      </c>
      <c r="AY169" s="19" t="s">
        <v>130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9" t="s">
        <v>139</v>
      </c>
      <c r="BK169" s="211">
        <f>ROUND(I169*H169,2)</f>
        <v>0</v>
      </c>
      <c r="BL169" s="19" t="s">
        <v>138</v>
      </c>
      <c r="BM169" s="210" t="s">
        <v>261</v>
      </c>
    </row>
    <row r="170" s="2" customFormat="1">
      <c r="A170" s="40"/>
      <c r="B170" s="41"/>
      <c r="C170" s="42"/>
      <c r="D170" s="212" t="s">
        <v>141</v>
      </c>
      <c r="E170" s="42"/>
      <c r="F170" s="213" t="s">
        <v>262</v>
      </c>
      <c r="G170" s="42"/>
      <c r="H170" s="42"/>
      <c r="I170" s="214"/>
      <c r="J170" s="42"/>
      <c r="K170" s="42"/>
      <c r="L170" s="46"/>
      <c r="M170" s="215"/>
      <c r="N170" s="216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141</v>
      </c>
      <c r="AU170" s="19" t="s">
        <v>139</v>
      </c>
    </row>
    <row r="171" s="13" customFormat="1">
      <c r="A171" s="13"/>
      <c r="B171" s="217"/>
      <c r="C171" s="218"/>
      <c r="D171" s="219" t="s">
        <v>143</v>
      </c>
      <c r="E171" s="220" t="s">
        <v>19</v>
      </c>
      <c r="F171" s="221" t="s">
        <v>263</v>
      </c>
      <c r="G171" s="218"/>
      <c r="H171" s="222">
        <v>2.5</v>
      </c>
      <c r="I171" s="223"/>
      <c r="J171" s="218"/>
      <c r="K171" s="218"/>
      <c r="L171" s="224"/>
      <c r="M171" s="225"/>
      <c r="N171" s="226"/>
      <c r="O171" s="226"/>
      <c r="P171" s="226"/>
      <c r="Q171" s="226"/>
      <c r="R171" s="226"/>
      <c r="S171" s="226"/>
      <c r="T171" s="22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8" t="s">
        <v>143</v>
      </c>
      <c r="AU171" s="228" t="s">
        <v>139</v>
      </c>
      <c r="AV171" s="13" t="s">
        <v>139</v>
      </c>
      <c r="AW171" s="13" t="s">
        <v>33</v>
      </c>
      <c r="AX171" s="13" t="s">
        <v>72</v>
      </c>
      <c r="AY171" s="228" t="s">
        <v>130</v>
      </c>
    </row>
    <row r="172" s="15" customFormat="1">
      <c r="A172" s="15"/>
      <c r="B172" s="240"/>
      <c r="C172" s="241"/>
      <c r="D172" s="219" t="s">
        <v>143</v>
      </c>
      <c r="E172" s="242" t="s">
        <v>19</v>
      </c>
      <c r="F172" s="243" t="s">
        <v>147</v>
      </c>
      <c r="G172" s="241"/>
      <c r="H172" s="244">
        <v>2.5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0" t="s">
        <v>143</v>
      </c>
      <c r="AU172" s="250" t="s">
        <v>139</v>
      </c>
      <c r="AV172" s="15" t="s">
        <v>138</v>
      </c>
      <c r="AW172" s="15" t="s">
        <v>33</v>
      </c>
      <c r="AX172" s="15" t="s">
        <v>77</v>
      </c>
      <c r="AY172" s="250" t="s">
        <v>130</v>
      </c>
    </row>
    <row r="173" s="2" customFormat="1" ht="16.5" customHeight="1">
      <c r="A173" s="40"/>
      <c r="B173" s="41"/>
      <c r="C173" s="199" t="s">
        <v>264</v>
      </c>
      <c r="D173" s="199" t="s">
        <v>133</v>
      </c>
      <c r="E173" s="200" t="s">
        <v>265</v>
      </c>
      <c r="F173" s="201" t="s">
        <v>266</v>
      </c>
      <c r="G173" s="202" t="s">
        <v>213</v>
      </c>
      <c r="H173" s="203">
        <v>72</v>
      </c>
      <c r="I173" s="204"/>
      <c r="J173" s="205">
        <f>ROUND(I173*H173,2)</f>
        <v>0</v>
      </c>
      <c r="K173" s="201" t="s">
        <v>137</v>
      </c>
      <c r="L173" s="46"/>
      <c r="M173" s="206" t="s">
        <v>19</v>
      </c>
      <c r="N173" s="207" t="s">
        <v>44</v>
      </c>
      <c r="O173" s="86"/>
      <c r="P173" s="208">
        <f>O173*H173</f>
        <v>0</v>
      </c>
      <c r="Q173" s="208">
        <v>0</v>
      </c>
      <c r="R173" s="208">
        <f>Q173*H173</f>
        <v>0</v>
      </c>
      <c r="S173" s="208">
        <v>0.0060000000000000001</v>
      </c>
      <c r="T173" s="209">
        <f>S173*H173</f>
        <v>0.432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0" t="s">
        <v>138</v>
      </c>
      <c r="AT173" s="210" t="s">
        <v>133</v>
      </c>
      <c r="AU173" s="210" t="s">
        <v>139</v>
      </c>
      <c r="AY173" s="19" t="s">
        <v>130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9" t="s">
        <v>139</v>
      </c>
      <c r="BK173" s="211">
        <f>ROUND(I173*H173,2)</f>
        <v>0</v>
      </c>
      <c r="BL173" s="19" t="s">
        <v>138</v>
      </c>
      <c r="BM173" s="210" t="s">
        <v>267</v>
      </c>
    </row>
    <row r="174" s="2" customFormat="1">
      <c r="A174" s="40"/>
      <c r="B174" s="41"/>
      <c r="C174" s="42"/>
      <c r="D174" s="212" t="s">
        <v>141</v>
      </c>
      <c r="E174" s="42"/>
      <c r="F174" s="213" t="s">
        <v>268</v>
      </c>
      <c r="G174" s="42"/>
      <c r="H174" s="42"/>
      <c r="I174" s="214"/>
      <c r="J174" s="42"/>
      <c r="K174" s="42"/>
      <c r="L174" s="46"/>
      <c r="M174" s="215"/>
      <c r="N174" s="216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141</v>
      </c>
      <c r="AU174" s="19" t="s">
        <v>139</v>
      </c>
    </row>
    <row r="175" s="2" customFormat="1" ht="16.5" customHeight="1">
      <c r="A175" s="40"/>
      <c r="B175" s="41"/>
      <c r="C175" s="199" t="s">
        <v>269</v>
      </c>
      <c r="D175" s="199" t="s">
        <v>133</v>
      </c>
      <c r="E175" s="200" t="s">
        <v>270</v>
      </c>
      <c r="F175" s="201" t="s">
        <v>271</v>
      </c>
      <c r="G175" s="202" t="s">
        <v>136</v>
      </c>
      <c r="H175" s="203">
        <v>22.780000000000001</v>
      </c>
      <c r="I175" s="204"/>
      <c r="J175" s="205">
        <f>ROUND(I175*H175,2)</f>
        <v>0</v>
      </c>
      <c r="K175" s="201" t="s">
        <v>137</v>
      </c>
      <c r="L175" s="46"/>
      <c r="M175" s="206" t="s">
        <v>19</v>
      </c>
      <c r="N175" s="207" t="s">
        <v>44</v>
      </c>
      <c r="O175" s="86"/>
      <c r="P175" s="208">
        <f>O175*H175</f>
        <v>0</v>
      </c>
      <c r="Q175" s="208">
        <v>0</v>
      </c>
      <c r="R175" s="208">
        <f>Q175*H175</f>
        <v>0</v>
      </c>
      <c r="S175" s="208">
        <v>0.060999999999999999</v>
      </c>
      <c r="T175" s="209">
        <f>S175*H175</f>
        <v>1.38958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0" t="s">
        <v>138</v>
      </c>
      <c r="AT175" s="210" t="s">
        <v>133</v>
      </c>
      <c r="AU175" s="210" t="s">
        <v>139</v>
      </c>
      <c r="AY175" s="19" t="s">
        <v>130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9" t="s">
        <v>139</v>
      </c>
      <c r="BK175" s="211">
        <f>ROUND(I175*H175,2)</f>
        <v>0</v>
      </c>
      <c r="BL175" s="19" t="s">
        <v>138</v>
      </c>
      <c r="BM175" s="210" t="s">
        <v>272</v>
      </c>
    </row>
    <row r="176" s="2" customFormat="1">
      <c r="A176" s="40"/>
      <c r="B176" s="41"/>
      <c r="C176" s="42"/>
      <c r="D176" s="212" t="s">
        <v>141</v>
      </c>
      <c r="E176" s="42"/>
      <c r="F176" s="213" t="s">
        <v>273</v>
      </c>
      <c r="G176" s="42"/>
      <c r="H176" s="42"/>
      <c r="I176" s="214"/>
      <c r="J176" s="42"/>
      <c r="K176" s="42"/>
      <c r="L176" s="46"/>
      <c r="M176" s="215"/>
      <c r="N176" s="216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141</v>
      </c>
      <c r="AU176" s="19" t="s">
        <v>139</v>
      </c>
    </row>
    <row r="177" s="13" customFormat="1">
      <c r="A177" s="13"/>
      <c r="B177" s="217"/>
      <c r="C177" s="218"/>
      <c r="D177" s="219" t="s">
        <v>143</v>
      </c>
      <c r="E177" s="220" t="s">
        <v>19</v>
      </c>
      <c r="F177" s="221" t="s">
        <v>274</v>
      </c>
      <c r="G177" s="218"/>
      <c r="H177" s="222">
        <v>16.350000000000001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8" t="s">
        <v>143</v>
      </c>
      <c r="AU177" s="228" t="s">
        <v>139</v>
      </c>
      <c r="AV177" s="13" t="s">
        <v>139</v>
      </c>
      <c r="AW177" s="13" t="s">
        <v>33</v>
      </c>
      <c r="AX177" s="13" t="s">
        <v>72</v>
      </c>
      <c r="AY177" s="228" t="s">
        <v>130</v>
      </c>
    </row>
    <row r="178" s="14" customFormat="1">
      <c r="A178" s="14"/>
      <c r="B178" s="229"/>
      <c r="C178" s="230"/>
      <c r="D178" s="219" t="s">
        <v>143</v>
      </c>
      <c r="E178" s="231" t="s">
        <v>19</v>
      </c>
      <c r="F178" s="232" t="s">
        <v>145</v>
      </c>
      <c r="G178" s="230"/>
      <c r="H178" s="233">
        <v>16.350000000000001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9" t="s">
        <v>143</v>
      </c>
      <c r="AU178" s="239" t="s">
        <v>139</v>
      </c>
      <c r="AV178" s="14" t="s">
        <v>131</v>
      </c>
      <c r="AW178" s="14" t="s">
        <v>33</v>
      </c>
      <c r="AX178" s="14" t="s">
        <v>72</v>
      </c>
      <c r="AY178" s="239" t="s">
        <v>130</v>
      </c>
    </row>
    <row r="179" s="13" customFormat="1">
      <c r="A179" s="13"/>
      <c r="B179" s="217"/>
      <c r="C179" s="218"/>
      <c r="D179" s="219" t="s">
        <v>143</v>
      </c>
      <c r="E179" s="220" t="s">
        <v>19</v>
      </c>
      <c r="F179" s="221" t="s">
        <v>275</v>
      </c>
      <c r="G179" s="218"/>
      <c r="H179" s="222">
        <v>6.4299999999999997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143</v>
      </c>
      <c r="AU179" s="228" t="s">
        <v>139</v>
      </c>
      <c r="AV179" s="13" t="s">
        <v>139</v>
      </c>
      <c r="AW179" s="13" t="s">
        <v>33</v>
      </c>
      <c r="AX179" s="13" t="s">
        <v>72</v>
      </c>
      <c r="AY179" s="228" t="s">
        <v>130</v>
      </c>
    </row>
    <row r="180" s="14" customFormat="1">
      <c r="A180" s="14"/>
      <c r="B180" s="229"/>
      <c r="C180" s="230"/>
      <c r="D180" s="219" t="s">
        <v>143</v>
      </c>
      <c r="E180" s="231" t="s">
        <v>19</v>
      </c>
      <c r="F180" s="232" t="s">
        <v>145</v>
      </c>
      <c r="G180" s="230"/>
      <c r="H180" s="233">
        <v>6.4299999999999997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9" t="s">
        <v>143</v>
      </c>
      <c r="AU180" s="239" t="s">
        <v>139</v>
      </c>
      <c r="AV180" s="14" t="s">
        <v>131</v>
      </c>
      <c r="AW180" s="14" t="s">
        <v>33</v>
      </c>
      <c r="AX180" s="14" t="s">
        <v>72</v>
      </c>
      <c r="AY180" s="239" t="s">
        <v>130</v>
      </c>
    </row>
    <row r="181" s="15" customFormat="1">
      <c r="A181" s="15"/>
      <c r="B181" s="240"/>
      <c r="C181" s="241"/>
      <c r="D181" s="219" t="s">
        <v>143</v>
      </c>
      <c r="E181" s="242" t="s">
        <v>19</v>
      </c>
      <c r="F181" s="243" t="s">
        <v>147</v>
      </c>
      <c r="G181" s="241"/>
      <c r="H181" s="244">
        <v>22.780000000000001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0" t="s">
        <v>143</v>
      </c>
      <c r="AU181" s="250" t="s">
        <v>139</v>
      </c>
      <c r="AV181" s="15" t="s">
        <v>138</v>
      </c>
      <c r="AW181" s="15" t="s">
        <v>33</v>
      </c>
      <c r="AX181" s="15" t="s">
        <v>77</v>
      </c>
      <c r="AY181" s="250" t="s">
        <v>130</v>
      </c>
    </row>
    <row r="182" s="2" customFormat="1" ht="21.75" customHeight="1">
      <c r="A182" s="40"/>
      <c r="B182" s="41"/>
      <c r="C182" s="199" t="s">
        <v>276</v>
      </c>
      <c r="D182" s="199" t="s">
        <v>133</v>
      </c>
      <c r="E182" s="200" t="s">
        <v>277</v>
      </c>
      <c r="F182" s="201" t="s">
        <v>278</v>
      </c>
      <c r="G182" s="202" t="s">
        <v>136</v>
      </c>
      <c r="H182" s="203">
        <v>423</v>
      </c>
      <c r="I182" s="204"/>
      <c r="J182" s="205">
        <f>ROUND(I182*H182,2)</f>
        <v>0</v>
      </c>
      <c r="K182" s="201" t="s">
        <v>137</v>
      </c>
      <c r="L182" s="46"/>
      <c r="M182" s="206" t="s">
        <v>19</v>
      </c>
      <c r="N182" s="207" t="s">
        <v>44</v>
      </c>
      <c r="O182" s="86"/>
      <c r="P182" s="208">
        <f>O182*H182</f>
        <v>0</v>
      </c>
      <c r="Q182" s="208">
        <v>0</v>
      </c>
      <c r="R182" s="208">
        <f>Q182*H182</f>
        <v>0</v>
      </c>
      <c r="S182" s="208">
        <v>0.00077999999999999999</v>
      </c>
      <c r="T182" s="209">
        <f>S182*H182</f>
        <v>0.32994000000000001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0" t="s">
        <v>138</v>
      </c>
      <c r="AT182" s="210" t="s">
        <v>133</v>
      </c>
      <c r="AU182" s="210" t="s">
        <v>139</v>
      </c>
      <c r="AY182" s="19" t="s">
        <v>130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9" t="s">
        <v>139</v>
      </c>
      <c r="BK182" s="211">
        <f>ROUND(I182*H182,2)</f>
        <v>0</v>
      </c>
      <c r="BL182" s="19" t="s">
        <v>138</v>
      </c>
      <c r="BM182" s="210" t="s">
        <v>279</v>
      </c>
    </row>
    <row r="183" s="2" customFormat="1">
      <c r="A183" s="40"/>
      <c r="B183" s="41"/>
      <c r="C183" s="42"/>
      <c r="D183" s="212" t="s">
        <v>141</v>
      </c>
      <c r="E183" s="42"/>
      <c r="F183" s="213" t="s">
        <v>280</v>
      </c>
      <c r="G183" s="42"/>
      <c r="H183" s="42"/>
      <c r="I183" s="214"/>
      <c r="J183" s="42"/>
      <c r="K183" s="42"/>
      <c r="L183" s="46"/>
      <c r="M183" s="215"/>
      <c r="N183" s="216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141</v>
      </c>
      <c r="AU183" s="19" t="s">
        <v>139</v>
      </c>
    </row>
    <row r="184" s="12" customFormat="1" ht="22.8" customHeight="1">
      <c r="A184" s="12"/>
      <c r="B184" s="183"/>
      <c r="C184" s="184"/>
      <c r="D184" s="185" t="s">
        <v>71</v>
      </c>
      <c r="E184" s="197" t="s">
        <v>281</v>
      </c>
      <c r="F184" s="197" t="s">
        <v>282</v>
      </c>
      <c r="G184" s="184"/>
      <c r="H184" s="184"/>
      <c r="I184" s="187"/>
      <c r="J184" s="198">
        <f>BK184</f>
        <v>0</v>
      </c>
      <c r="K184" s="184"/>
      <c r="L184" s="189"/>
      <c r="M184" s="190"/>
      <c r="N184" s="191"/>
      <c r="O184" s="191"/>
      <c r="P184" s="192">
        <f>SUM(P185:P199)</f>
        <v>0</v>
      </c>
      <c r="Q184" s="191"/>
      <c r="R184" s="192">
        <f>SUM(R185:R199)</f>
        <v>0</v>
      </c>
      <c r="S184" s="191"/>
      <c r="T184" s="193">
        <f>SUM(T185:T199)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4" t="s">
        <v>77</v>
      </c>
      <c r="AT184" s="195" t="s">
        <v>71</v>
      </c>
      <c r="AU184" s="195" t="s">
        <v>77</v>
      </c>
      <c r="AY184" s="194" t="s">
        <v>130</v>
      </c>
      <c r="BK184" s="196">
        <f>SUM(BK185:BK199)</f>
        <v>0</v>
      </c>
    </row>
    <row r="185" s="2" customFormat="1" ht="24.15" customHeight="1">
      <c r="A185" s="40"/>
      <c r="B185" s="41"/>
      <c r="C185" s="199" t="s">
        <v>283</v>
      </c>
      <c r="D185" s="199" t="s">
        <v>133</v>
      </c>
      <c r="E185" s="200" t="s">
        <v>284</v>
      </c>
      <c r="F185" s="201" t="s">
        <v>285</v>
      </c>
      <c r="G185" s="202" t="s">
        <v>286</v>
      </c>
      <c r="H185" s="203">
        <v>5.367</v>
      </c>
      <c r="I185" s="204"/>
      <c r="J185" s="205">
        <f>ROUND(I185*H185,2)</f>
        <v>0</v>
      </c>
      <c r="K185" s="201" t="s">
        <v>137</v>
      </c>
      <c r="L185" s="46"/>
      <c r="M185" s="206" t="s">
        <v>19</v>
      </c>
      <c r="N185" s="207" t="s">
        <v>44</v>
      </c>
      <c r="O185" s="86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0" t="s">
        <v>138</v>
      </c>
      <c r="AT185" s="210" t="s">
        <v>133</v>
      </c>
      <c r="AU185" s="210" t="s">
        <v>139</v>
      </c>
      <c r="AY185" s="19" t="s">
        <v>130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9" t="s">
        <v>139</v>
      </c>
      <c r="BK185" s="211">
        <f>ROUND(I185*H185,2)</f>
        <v>0</v>
      </c>
      <c r="BL185" s="19" t="s">
        <v>138</v>
      </c>
      <c r="BM185" s="210" t="s">
        <v>287</v>
      </c>
    </row>
    <row r="186" s="2" customFormat="1">
      <c r="A186" s="40"/>
      <c r="B186" s="41"/>
      <c r="C186" s="42"/>
      <c r="D186" s="212" t="s">
        <v>141</v>
      </c>
      <c r="E186" s="42"/>
      <c r="F186" s="213" t="s">
        <v>288</v>
      </c>
      <c r="G186" s="42"/>
      <c r="H186" s="42"/>
      <c r="I186" s="214"/>
      <c r="J186" s="42"/>
      <c r="K186" s="42"/>
      <c r="L186" s="46"/>
      <c r="M186" s="215"/>
      <c r="N186" s="216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141</v>
      </c>
      <c r="AU186" s="19" t="s">
        <v>139</v>
      </c>
    </row>
    <row r="187" s="2" customFormat="1" ht="24.15" customHeight="1">
      <c r="A187" s="40"/>
      <c r="B187" s="41"/>
      <c r="C187" s="199" t="s">
        <v>289</v>
      </c>
      <c r="D187" s="199" t="s">
        <v>133</v>
      </c>
      <c r="E187" s="200" t="s">
        <v>290</v>
      </c>
      <c r="F187" s="201" t="s">
        <v>291</v>
      </c>
      <c r="G187" s="202" t="s">
        <v>286</v>
      </c>
      <c r="H187" s="203">
        <v>102.90000000000001</v>
      </c>
      <c r="I187" s="204"/>
      <c r="J187" s="205">
        <f>ROUND(I187*H187,2)</f>
        <v>0</v>
      </c>
      <c r="K187" s="201" t="s">
        <v>137</v>
      </c>
      <c r="L187" s="46"/>
      <c r="M187" s="206" t="s">
        <v>19</v>
      </c>
      <c r="N187" s="207" t="s">
        <v>44</v>
      </c>
      <c r="O187" s="86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9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0" t="s">
        <v>138</v>
      </c>
      <c r="AT187" s="210" t="s">
        <v>133</v>
      </c>
      <c r="AU187" s="210" t="s">
        <v>139</v>
      </c>
      <c r="AY187" s="19" t="s">
        <v>130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9" t="s">
        <v>139</v>
      </c>
      <c r="BK187" s="211">
        <f>ROUND(I187*H187,2)</f>
        <v>0</v>
      </c>
      <c r="BL187" s="19" t="s">
        <v>138</v>
      </c>
      <c r="BM187" s="210" t="s">
        <v>292</v>
      </c>
    </row>
    <row r="188" s="2" customFormat="1">
      <c r="A188" s="40"/>
      <c r="B188" s="41"/>
      <c r="C188" s="42"/>
      <c r="D188" s="212" t="s">
        <v>141</v>
      </c>
      <c r="E188" s="42"/>
      <c r="F188" s="213" t="s">
        <v>293</v>
      </c>
      <c r="G188" s="42"/>
      <c r="H188" s="42"/>
      <c r="I188" s="214"/>
      <c r="J188" s="42"/>
      <c r="K188" s="42"/>
      <c r="L188" s="46"/>
      <c r="M188" s="215"/>
      <c r="N188" s="216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141</v>
      </c>
      <c r="AU188" s="19" t="s">
        <v>139</v>
      </c>
    </row>
    <row r="189" s="13" customFormat="1">
      <c r="A189" s="13"/>
      <c r="B189" s="217"/>
      <c r="C189" s="218"/>
      <c r="D189" s="219" t="s">
        <v>143</v>
      </c>
      <c r="E189" s="220" t="s">
        <v>19</v>
      </c>
      <c r="F189" s="221" t="s">
        <v>294</v>
      </c>
      <c r="G189" s="218"/>
      <c r="H189" s="222">
        <v>102.90000000000001</v>
      </c>
      <c r="I189" s="223"/>
      <c r="J189" s="218"/>
      <c r="K189" s="218"/>
      <c r="L189" s="224"/>
      <c r="M189" s="225"/>
      <c r="N189" s="226"/>
      <c r="O189" s="226"/>
      <c r="P189" s="226"/>
      <c r="Q189" s="226"/>
      <c r="R189" s="226"/>
      <c r="S189" s="226"/>
      <c r="T189" s="22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8" t="s">
        <v>143</v>
      </c>
      <c r="AU189" s="228" t="s">
        <v>139</v>
      </c>
      <c r="AV189" s="13" t="s">
        <v>139</v>
      </c>
      <c r="AW189" s="13" t="s">
        <v>33</v>
      </c>
      <c r="AX189" s="13" t="s">
        <v>77</v>
      </c>
      <c r="AY189" s="228" t="s">
        <v>130</v>
      </c>
    </row>
    <row r="190" s="2" customFormat="1" ht="16.5" customHeight="1">
      <c r="A190" s="40"/>
      <c r="B190" s="41"/>
      <c r="C190" s="199" t="s">
        <v>295</v>
      </c>
      <c r="D190" s="199" t="s">
        <v>133</v>
      </c>
      <c r="E190" s="200" t="s">
        <v>296</v>
      </c>
      <c r="F190" s="201" t="s">
        <v>297</v>
      </c>
      <c r="G190" s="202" t="s">
        <v>286</v>
      </c>
      <c r="H190" s="203">
        <v>5.367</v>
      </c>
      <c r="I190" s="204"/>
      <c r="J190" s="205">
        <f>ROUND(I190*H190,2)</f>
        <v>0</v>
      </c>
      <c r="K190" s="201" t="s">
        <v>137</v>
      </c>
      <c r="L190" s="46"/>
      <c r="M190" s="206" t="s">
        <v>19</v>
      </c>
      <c r="N190" s="207" t="s">
        <v>44</v>
      </c>
      <c r="O190" s="86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9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0" t="s">
        <v>138</v>
      </c>
      <c r="AT190" s="210" t="s">
        <v>133</v>
      </c>
      <c r="AU190" s="210" t="s">
        <v>139</v>
      </c>
      <c r="AY190" s="19" t="s">
        <v>130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9" t="s">
        <v>139</v>
      </c>
      <c r="BK190" s="211">
        <f>ROUND(I190*H190,2)</f>
        <v>0</v>
      </c>
      <c r="BL190" s="19" t="s">
        <v>138</v>
      </c>
      <c r="BM190" s="210" t="s">
        <v>298</v>
      </c>
    </row>
    <row r="191" s="2" customFormat="1">
      <c r="A191" s="40"/>
      <c r="B191" s="41"/>
      <c r="C191" s="42"/>
      <c r="D191" s="212" t="s">
        <v>141</v>
      </c>
      <c r="E191" s="42"/>
      <c r="F191" s="213" t="s">
        <v>299</v>
      </c>
      <c r="G191" s="42"/>
      <c r="H191" s="42"/>
      <c r="I191" s="214"/>
      <c r="J191" s="42"/>
      <c r="K191" s="42"/>
      <c r="L191" s="46"/>
      <c r="M191" s="215"/>
      <c r="N191" s="216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141</v>
      </c>
      <c r="AU191" s="19" t="s">
        <v>139</v>
      </c>
    </row>
    <row r="192" s="2" customFormat="1" ht="24.15" customHeight="1">
      <c r="A192" s="40"/>
      <c r="B192" s="41"/>
      <c r="C192" s="199" t="s">
        <v>300</v>
      </c>
      <c r="D192" s="199" t="s">
        <v>133</v>
      </c>
      <c r="E192" s="200" t="s">
        <v>301</v>
      </c>
      <c r="F192" s="201" t="s">
        <v>302</v>
      </c>
      <c r="G192" s="202" t="s">
        <v>286</v>
      </c>
      <c r="H192" s="203">
        <v>5.367</v>
      </c>
      <c r="I192" s="204"/>
      <c r="J192" s="205">
        <f>ROUND(I192*H192,2)</f>
        <v>0</v>
      </c>
      <c r="K192" s="201" t="s">
        <v>137</v>
      </c>
      <c r="L192" s="46"/>
      <c r="M192" s="206" t="s">
        <v>19</v>
      </c>
      <c r="N192" s="207" t="s">
        <v>44</v>
      </c>
      <c r="O192" s="86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0" t="s">
        <v>138</v>
      </c>
      <c r="AT192" s="210" t="s">
        <v>133</v>
      </c>
      <c r="AU192" s="210" t="s">
        <v>139</v>
      </c>
      <c r="AY192" s="19" t="s">
        <v>130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9" t="s">
        <v>139</v>
      </c>
      <c r="BK192" s="211">
        <f>ROUND(I192*H192,2)</f>
        <v>0</v>
      </c>
      <c r="BL192" s="19" t="s">
        <v>138</v>
      </c>
      <c r="BM192" s="210" t="s">
        <v>303</v>
      </c>
    </row>
    <row r="193" s="2" customFormat="1">
      <c r="A193" s="40"/>
      <c r="B193" s="41"/>
      <c r="C193" s="42"/>
      <c r="D193" s="212" t="s">
        <v>141</v>
      </c>
      <c r="E193" s="42"/>
      <c r="F193" s="213" t="s">
        <v>304</v>
      </c>
      <c r="G193" s="42"/>
      <c r="H193" s="42"/>
      <c r="I193" s="214"/>
      <c r="J193" s="42"/>
      <c r="K193" s="42"/>
      <c r="L193" s="46"/>
      <c r="M193" s="215"/>
      <c r="N193" s="216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141</v>
      </c>
      <c r="AU193" s="19" t="s">
        <v>139</v>
      </c>
    </row>
    <row r="194" s="2" customFormat="1" ht="37.8" customHeight="1">
      <c r="A194" s="40"/>
      <c r="B194" s="41"/>
      <c r="C194" s="199" t="s">
        <v>305</v>
      </c>
      <c r="D194" s="199" t="s">
        <v>133</v>
      </c>
      <c r="E194" s="200" t="s">
        <v>306</v>
      </c>
      <c r="F194" s="201" t="s">
        <v>307</v>
      </c>
      <c r="G194" s="202" t="s">
        <v>286</v>
      </c>
      <c r="H194" s="203">
        <v>5.367</v>
      </c>
      <c r="I194" s="204"/>
      <c r="J194" s="205">
        <f>ROUND(I194*H194,2)</f>
        <v>0</v>
      </c>
      <c r="K194" s="201" t="s">
        <v>137</v>
      </c>
      <c r="L194" s="46"/>
      <c r="M194" s="206" t="s">
        <v>19</v>
      </c>
      <c r="N194" s="207" t="s">
        <v>44</v>
      </c>
      <c r="O194" s="86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0" t="s">
        <v>138</v>
      </c>
      <c r="AT194" s="210" t="s">
        <v>133</v>
      </c>
      <c r="AU194" s="210" t="s">
        <v>139</v>
      </c>
      <c r="AY194" s="19" t="s">
        <v>130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9" t="s">
        <v>139</v>
      </c>
      <c r="BK194" s="211">
        <f>ROUND(I194*H194,2)</f>
        <v>0</v>
      </c>
      <c r="BL194" s="19" t="s">
        <v>138</v>
      </c>
      <c r="BM194" s="210" t="s">
        <v>308</v>
      </c>
    </row>
    <row r="195" s="2" customFormat="1">
      <c r="A195" s="40"/>
      <c r="B195" s="41"/>
      <c r="C195" s="42"/>
      <c r="D195" s="212" t="s">
        <v>141</v>
      </c>
      <c r="E195" s="42"/>
      <c r="F195" s="213" t="s">
        <v>309</v>
      </c>
      <c r="G195" s="42"/>
      <c r="H195" s="42"/>
      <c r="I195" s="214"/>
      <c r="J195" s="42"/>
      <c r="K195" s="42"/>
      <c r="L195" s="46"/>
      <c r="M195" s="215"/>
      <c r="N195" s="216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141</v>
      </c>
      <c r="AU195" s="19" t="s">
        <v>139</v>
      </c>
    </row>
    <row r="196" s="2" customFormat="1" ht="24.15" customHeight="1">
      <c r="A196" s="40"/>
      <c r="B196" s="41"/>
      <c r="C196" s="199" t="s">
        <v>310</v>
      </c>
      <c r="D196" s="199" t="s">
        <v>133</v>
      </c>
      <c r="E196" s="200" t="s">
        <v>311</v>
      </c>
      <c r="F196" s="201" t="s">
        <v>312</v>
      </c>
      <c r="G196" s="202" t="s">
        <v>286</v>
      </c>
      <c r="H196" s="203">
        <v>4.7699999999999996</v>
      </c>
      <c r="I196" s="204"/>
      <c r="J196" s="205">
        <f>ROUND(I196*H196,2)</f>
        <v>0</v>
      </c>
      <c r="K196" s="201" t="s">
        <v>137</v>
      </c>
      <c r="L196" s="46"/>
      <c r="M196" s="206" t="s">
        <v>19</v>
      </c>
      <c r="N196" s="207" t="s">
        <v>44</v>
      </c>
      <c r="O196" s="86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0" t="s">
        <v>138</v>
      </c>
      <c r="AT196" s="210" t="s">
        <v>133</v>
      </c>
      <c r="AU196" s="210" t="s">
        <v>139</v>
      </c>
      <c r="AY196" s="19" t="s">
        <v>130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9" t="s">
        <v>139</v>
      </c>
      <c r="BK196" s="211">
        <f>ROUND(I196*H196,2)</f>
        <v>0</v>
      </c>
      <c r="BL196" s="19" t="s">
        <v>138</v>
      </c>
      <c r="BM196" s="210" t="s">
        <v>313</v>
      </c>
    </row>
    <row r="197" s="2" customFormat="1">
      <c r="A197" s="40"/>
      <c r="B197" s="41"/>
      <c r="C197" s="42"/>
      <c r="D197" s="212" t="s">
        <v>141</v>
      </c>
      <c r="E197" s="42"/>
      <c r="F197" s="213" t="s">
        <v>314</v>
      </c>
      <c r="G197" s="42"/>
      <c r="H197" s="42"/>
      <c r="I197" s="214"/>
      <c r="J197" s="42"/>
      <c r="K197" s="42"/>
      <c r="L197" s="46"/>
      <c r="M197" s="215"/>
      <c r="N197" s="216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141</v>
      </c>
      <c r="AU197" s="19" t="s">
        <v>139</v>
      </c>
    </row>
    <row r="198" s="2" customFormat="1" ht="24.15" customHeight="1">
      <c r="A198" s="40"/>
      <c r="B198" s="41"/>
      <c r="C198" s="199" t="s">
        <v>315</v>
      </c>
      <c r="D198" s="199" t="s">
        <v>133</v>
      </c>
      <c r="E198" s="200" t="s">
        <v>316</v>
      </c>
      <c r="F198" s="201" t="s">
        <v>317</v>
      </c>
      <c r="G198" s="202" t="s">
        <v>286</v>
      </c>
      <c r="H198" s="203">
        <v>0.375</v>
      </c>
      <c r="I198" s="204"/>
      <c r="J198" s="205">
        <f>ROUND(I198*H198,2)</f>
        <v>0</v>
      </c>
      <c r="K198" s="201" t="s">
        <v>137</v>
      </c>
      <c r="L198" s="46"/>
      <c r="M198" s="206" t="s">
        <v>19</v>
      </c>
      <c r="N198" s="207" t="s">
        <v>44</v>
      </c>
      <c r="O198" s="86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9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0" t="s">
        <v>138</v>
      </c>
      <c r="AT198" s="210" t="s">
        <v>133</v>
      </c>
      <c r="AU198" s="210" t="s">
        <v>139</v>
      </c>
      <c r="AY198" s="19" t="s">
        <v>130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9" t="s">
        <v>139</v>
      </c>
      <c r="BK198" s="211">
        <f>ROUND(I198*H198,2)</f>
        <v>0</v>
      </c>
      <c r="BL198" s="19" t="s">
        <v>138</v>
      </c>
      <c r="BM198" s="210" t="s">
        <v>318</v>
      </c>
    </row>
    <row r="199" s="2" customFormat="1">
      <c r="A199" s="40"/>
      <c r="B199" s="41"/>
      <c r="C199" s="42"/>
      <c r="D199" s="212" t="s">
        <v>141</v>
      </c>
      <c r="E199" s="42"/>
      <c r="F199" s="213" t="s">
        <v>319</v>
      </c>
      <c r="G199" s="42"/>
      <c r="H199" s="42"/>
      <c r="I199" s="214"/>
      <c r="J199" s="42"/>
      <c r="K199" s="42"/>
      <c r="L199" s="46"/>
      <c r="M199" s="215"/>
      <c r="N199" s="216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141</v>
      </c>
      <c r="AU199" s="19" t="s">
        <v>139</v>
      </c>
    </row>
    <row r="200" s="12" customFormat="1" ht="22.8" customHeight="1">
      <c r="A200" s="12"/>
      <c r="B200" s="183"/>
      <c r="C200" s="184"/>
      <c r="D200" s="185" t="s">
        <v>71</v>
      </c>
      <c r="E200" s="197" t="s">
        <v>320</v>
      </c>
      <c r="F200" s="197" t="s">
        <v>321</v>
      </c>
      <c r="G200" s="184"/>
      <c r="H200" s="184"/>
      <c r="I200" s="187"/>
      <c r="J200" s="198">
        <f>BK200</f>
        <v>0</v>
      </c>
      <c r="K200" s="184"/>
      <c r="L200" s="189"/>
      <c r="M200" s="190"/>
      <c r="N200" s="191"/>
      <c r="O200" s="191"/>
      <c r="P200" s="192">
        <f>SUM(P201:P202)</f>
        <v>0</v>
      </c>
      <c r="Q200" s="191"/>
      <c r="R200" s="192">
        <f>SUM(R201:R202)</f>
        <v>0</v>
      </c>
      <c r="S200" s="191"/>
      <c r="T200" s="193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4" t="s">
        <v>77</v>
      </c>
      <c r="AT200" s="195" t="s">
        <v>71</v>
      </c>
      <c r="AU200" s="195" t="s">
        <v>77</v>
      </c>
      <c r="AY200" s="194" t="s">
        <v>130</v>
      </c>
      <c r="BK200" s="196">
        <f>SUM(BK201:BK202)</f>
        <v>0</v>
      </c>
    </row>
    <row r="201" s="2" customFormat="1" ht="33" customHeight="1">
      <c r="A201" s="40"/>
      <c r="B201" s="41"/>
      <c r="C201" s="199" t="s">
        <v>322</v>
      </c>
      <c r="D201" s="199" t="s">
        <v>133</v>
      </c>
      <c r="E201" s="200" t="s">
        <v>323</v>
      </c>
      <c r="F201" s="201" t="s">
        <v>324</v>
      </c>
      <c r="G201" s="202" t="s">
        <v>286</v>
      </c>
      <c r="H201" s="203">
        <v>1.1100000000000001</v>
      </c>
      <c r="I201" s="204"/>
      <c r="J201" s="205">
        <f>ROUND(I201*H201,2)</f>
        <v>0</v>
      </c>
      <c r="K201" s="201" t="s">
        <v>137</v>
      </c>
      <c r="L201" s="46"/>
      <c r="M201" s="206" t="s">
        <v>19</v>
      </c>
      <c r="N201" s="207" t="s">
        <v>44</v>
      </c>
      <c r="O201" s="86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0" t="s">
        <v>138</v>
      </c>
      <c r="AT201" s="210" t="s">
        <v>133</v>
      </c>
      <c r="AU201" s="210" t="s">
        <v>139</v>
      </c>
      <c r="AY201" s="19" t="s">
        <v>130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9" t="s">
        <v>139</v>
      </c>
      <c r="BK201" s="211">
        <f>ROUND(I201*H201,2)</f>
        <v>0</v>
      </c>
      <c r="BL201" s="19" t="s">
        <v>138</v>
      </c>
      <c r="BM201" s="210" t="s">
        <v>325</v>
      </c>
    </row>
    <row r="202" s="2" customFormat="1">
      <c r="A202" s="40"/>
      <c r="B202" s="41"/>
      <c r="C202" s="42"/>
      <c r="D202" s="212" t="s">
        <v>141</v>
      </c>
      <c r="E202" s="42"/>
      <c r="F202" s="213" t="s">
        <v>326</v>
      </c>
      <c r="G202" s="42"/>
      <c r="H202" s="42"/>
      <c r="I202" s="214"/>
      <c r="J202" s="42"/>
      <c r="K202" s="42"/>
      <c r="L202" s="46"/>
      <c r="M202" s="215"/>
      <c r="N202" s="216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141</v>
      </c>
      <c r="AU202" s="19" t="s">
        <v>139</v>
      </c>
    </row>
    <row r="203" s="12" customFormat="1" ht="25.92" customHeight="1">
      <c r="A203" s="12"/>
      <c r="B203" s="183"/>
      <c r="C203" s="184"/>
      <c r="D203" s="185" t="s">
        <v>71</v>
      </c>
      <c r="E203" s="186" t="s">
        <v>327</v>
      </c>
      <c r="F203" s="186" t="s">
        <v>328</v>
      </c>
      <c r="G203" s="184"/>
      <c r="H203" s="184"/>
      <c r="I203" s="187"/>
      <c r="J203" s="188">
        <f>BK203</f>
        <v>0</v>
      </c>
      <c r="K203" s="184"/>
      <c r="L203" s="189"/>
      <c r="M203" s="190"/>
      <c r="N203" s="191"/>
      <c r="O203" s="191"/>
      <c r="P203" s="192">
        <f>P204+P218+P234+P253+P290+P295+P303+P310+P325+P330+P336+P351+P355+P386+P395+P429+P449+P464</f>
        <v>0</v>
      </c>
      <c r="Q203" s="191"/>
      <c r="R203" s="192">
        <f>R204+R218+R234+R253+R290+R295+R303+R310+R325+R330+R336+R351+R355+R386+R395+R429+R449+R464</f>
        <v>0.95932824999999999</v>
      </c>
      <c r="S203" s="191"/>
      <c r="T203" s="193">
        <f>T204+T218+T234+T253+T290+T295+T303+T310+T325+T330+T336+T351+T355+T386+T395+T429+T449+T464</f>
        <v>2.32674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4" t="s">
        <v>139</v>
      </c>
      <c r="AT203" s="195" t="s">
        <v>71</v>
      </c>
      <c r="AU203" s="195" t="s">
        <v>72</v>
      </c>
      <c r="AY203" s="194" t="s">
        <v>130</v>
      </c>
      <c r="BK203" s="196">
        <f>BK204+BK218+BK234+BK253+BK290+BK295+BK303+BK310+BK325+BK330+BK336+BK351+BK355+BK386+BK395+BK429+BK449+BK464</f>
        <v>0</v>
      </c>
    </row>
    <row r="204" s="12" customFormat="1" ht="22.8" customHeight="1">
      <c r="A204" s="12"/>
      <c r="B204" s="183"/>
      <c r="C204" s="184"/>
      <c r="D204" s="185" t="s">
        <v>71</v>
      </c>
      <c r="E204" s="197" t="s">
        <v>329</v>
      </c>
      <c r="F204" s="197" t="s">
        <v>330</v>
      </c>
      <c r="G204" s="184"/>
      <c r="H204" s="184"/>
      <c r="I204" s="187"/>
      <c r="J204" s="198">
        <f>BK204</f>
        <v>0</v>
      </c>
      <c r="K204" s="184"/>
      <c r="L204" s="189"/>
      <c r="M204" s="190"/>
      <c r="N204" s="191"/>
      <c r="O204" s="191"/>
      <c r="P204" s="192">
        <f>SUM(P205:P217)</f>
        <v>0</v>
      </c>
      <c r="Q204" s="191"/>
      <c r="R204" s="192">
        <f>SUM(R205:R217)</f>
        <v>0.048181600000000005</v>
      </c>
      <c r="S204" s="191"/>
      <c r="T204" s="193">
        <f>SUM(T205:T217)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4" t="s">
        <v>139</v>
      </c>
      <c r="AT204" s="195" t="s">
        <v>71</v>
      </c>
      <c r="AU204" s="195" t="s">
        <v>77</v>
      </c>
      <c r="AY204" s="194" t="s">
        <v>130</v>
      </c>
      <c r="BK204" s="196">
        <f>SUM(BK205:BK217)</f>
        <v>0</v>
      </c>
    </row>
    <row r="205" s="2" customFormat="1" ht="24.15" customHeight="1">
      <c r="A205" s="40"/>
      <c r="B205" s="41"/>
      <c r="C205" s="199" t="s">
        <v>331</v>
      </c>
      <c r="D205" s="199" t="s">
        <v>133</v>
      </c>
      <c r="E205" s="200" t="s">
        <v>332</v>
      </c>
      <c r="F205" s="201" t="s">
        <v>333</v>
      </c>
      <c r="G205" s="202" t="s">
        <v>136</v>
      </c>
      <c r="H205" s="203">
        <v>4.2000000000000002</v>
      </c>
      <c r="I205" s="204"/>
      <c r="J205" s="205">
        <f>ROUND(I205*H205,2)</f>
        <v>0</v>
      </c>
      <c r="K205" s="201" t="s">
        <v>137</v>
      </c>
      <c r="L205" s="46"/>
      <c r="M205" s="206" t="s">
        <v>19</v>
      </c>
      <c r="N205" s="207" t="s">
        <v>44</v>
      </c>
      <c r="O205" s="86"/>
      <c r="P205" s="208">
        <f>O205*H205</f>
        <v>0</v>
      </c>
      <c r="Q205" s="208">
        <v>0.0035000000000000001</v>
      </c>
      <c r="R205" s="208">
        <f>Q205*H205</f>
        <v>0.014700000000000001</v>
      </c>
      <c r="S205" s="208">
        <v>0</v>
      </c>
      <c r="T205" s="209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0" t="s">
        <v>222</v>
      </c>
      <c r="AT205" s="210" t="s">
        <v>133</v>
      </c>
      <c r="AU205" s="210" t="s">
        <v>139</v>
      </c>
      <c r="AY205" s="19" t="s">
        <v>130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9" t="s">
        <v>139</v>
      </c>
      <c r="BK205" s="211">
        <f>ROUND(I205*H205,2)</f>
        <v>0</v>
      </c>
      <c r="BL205" s="19" t="s">
        <v>222</v>
      </c>
      <c r="BM205" s="210" t="s">
        <v>334</v>
      </c>
    </row>
    <row r="206" s="2" customFormat="1">
      <c r="A206" s="40"/>
      <c r="B206" s="41"/>
      <c r="C206" s="42"/>
      <c r="D206" s="212" t="s">
        <v>141</v>
      </c>
      <c r="E206" s="42"/>
      <c r="F206" s="213" t="s">
        <v>335</v>
      </c>
      <c r="G206" s="42"/>
      <c r="H206" s="42"/>
      <c r="I206" s="214"/>
      <c r="J206" s="42"/>
      <c r="K206" s="42"/>
      <c r="L206" s="46"/>
      <c r="M206" s="215"/>
      <c r="N206" s="216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141</v>
      </c>
      <c r="AU206" s="19" t="s">
        <v>139</v>
      </c>
    </row>
    <row r="207" s="13" customFormat="1">
      <c r="A207" s="13"/>
      <c r="B207" s="217"/>
      <c r="C207" s="218"/>
      <c r="D207" s="219" t="s">
        <v>143</v>
      </c>
      <c r="E207" s="220" t="s">
        <v>19</v>
      </c>
      <c r="F207" s="221" t="s">
        <v>336</v>
      </c>
      <c r="G207" s="218"/>
      <c r="H207" s="222">
        <v>4.2000000000000002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8" t="s">
        <v>143</v>
      </c>
      <c r="AU207" s="228" t="s">
        <v>139</v>
      </c>
      <c r="AV207" s="13" t="s">
        <v>139</v>
      </c>
      <c r="AW207" s="13" t="s">
        <v>33</v>
      </c>
      <c r="AX207" s="13" t="s">
        <v>72</v>
      </c>
      <c r="AY207" s="228" t="s">
        <v>130</v>
      </c>
    </row>
    <row r="208" s="15" customFormat="1">
      <c r="A208" s="15"/>
      <c r="B208" s="240"/>
      <c r="C208" s="241"/>
      <c r="D208" s="219" t="s">
        <v>143</v>
      </c>
      <c r="E208" s="242" t="s">
        <v>19</v>
      </c>
      <c r="F208" s="243" t="s">
        <v>147</v>
      </c>
      <c r="G208" s="241"/>
      <c r="H208" s="244">
        <v>4.2000000000000002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0" t="s">
        <v>143</v>
      </c>
      <c r="AU208" s="250" t="s">
        <v>139</v>
      </c>
      <c r="AV208" s="15" t="s">
        <v>138</v>
      </c>
      <c r="AW208" s="15" t="s">
        <v>33</v>
      </c>
      <c r="AX208" s="15" t="s">
        <v>77</v>
      </c>
      <c r="AY208" s="250" t="s">
        <v>130</v>
      </c>
    </row>
    <row r="209" s="2" customFormat="1" ht="24.15" customHeight="1">
      <c r="A209" s="40"/>
      <c r="B209" s="41"/>
      <c r="C209" s="199" t="s">
        <v>337</v>
      </c>
      <c r="D209" s="199" t="s">
        <v>133</v>
      </c>
      <c r="E209" s="200" t="s">
        <v>338</v>
      </c>
      <c r="F209" s="201" t="s">
        <v>339</v>
      </c>
      <c r="G209" s="202" t="s">
        <v>136</v>
      </c>
      <c r="H209" s="203">
        <v>7.5999999999999996</v>
      </c>
      <c r="I209" s="204"/>
      <c r="J209" s="205">
        <f>ROUND(I209*H209,2)</f>
        <v>0</v>
      </c>
      <c r="K209" s="201" t="s">
        <v>137</v>
      </c>
      <c r="L209" s="46"/>
      <c r="M209" s="206" t="s">
        <v>19</v>
      </c>
      <c r="N209" s="207" t="s">
        <v>44</v>
      </c>
      <c r="O209" s="86"/>
      <c r="P209" s="208">
        <f>O209*H209</f>
        <v>0</v>
      </c>
      <c r="Q209" s="208">
        <v>0.0035000000000000001</v>
      </c>
      <c r="R209" s="208">
        <f>Q209*H209</f>
        <v>0.026599999999999999</v>
      </c>
      <c r="S209" s="208">
        <v>0</v>
      </c>
      <c r="T209" s="209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0" t="s">
        <v>222</v>
      </c>
      <c r="AT209" s="210" t="s">
        <v>133</v>
      </c>
      <c r="AU209" s="210" t="s">
        <v>139</v>
      </c>
      <c r="AY209" s="19" t="s">
        <v>130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9" t="s">
        <v>139</v>
      </c>
      <c r="BK209" s="211">
        <f>ROUND(I209*H209,2)</f>
        <v>0</v>
      </c>
      <c r="BL209" s="19" t="s">
        <v>222</v>
      </c>
      <c r="BM209" s="210" t="s">
        <v>340</v>
      </c>
    </row>
    <row r="210" s="2" customFormat="1">
      <c r="A210" s="40"/>
      <c r="B210" s="41"/>
      <c r="C210" s="42"/>
      <c r="D210" s="212" t="s">
        <v>141</v>
      </c>
      <c r="E210" s="42"/>
      <c r="F210" s="213" t="s">
        <v>341</v>
      </c>
      <c r="G210" s="42"/>
      <c r="H210" s="42"/>
      <c r="I210" s="214"/>
      <c r="J210" s="42"/>
      <c r="K210" s="42"/>
      <c r="L210" s="46"/>
      <c r="M210" s="215"/>
      <c r="N210" s="216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141</v>
      </c>
      <c r="AU210" s="19" t="s">
        <v>139</v>
      </c>
    </row>
    <row r="211" s="13" customFormat="1">
      <c r="A211" s="13"/>
      <c r="B211" s="217"/>
      <c r="C211" s="218"/>
      <c r="D211" s="219" t="s">
        <v>143</v>
      </c>
      <c r="E211" s="220" t="s">
        <v>19</v>
      </c>
      <c r="F211" s="221" t="s">
        <v>342</v>
      </c>
      <c r="G211" s="218"/>
      <c r="H211" s="222">
        <v>7.5999999999999996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8" t="s">
        <v>143</v>
      </c>
      <c r="AU211" s="228" t="s">
        <v>139</v>
      </c>
      <c r="AV211" s="13" t="s">
        <v>139</v>
      </c>
      <c r="AW211" s="13" t="s">
        <v>33</v>
      </c>
      <c r="AX211" s="13" t="s">
        <v>77</v>
      </c>
      <c r="AY211" s="228" t="s">
        <v>130</v>
      </c>
    </row>
    <row r="212" s="2" customFormat="1" ht="24.15" customHeight="1">
      <c r="A212" s="40"/>
      <c r="B212" s="41"/>
      <c r="C212" s="199" t="s">
        <v>343</v>
      </c>
      <c r="D212" s="199" t="s">
        <v>133</v>
      </c>
      <c r="E212" s="200" t="s">
        <v>344</v>
      </c>
      <c r="F212" s="201" t="s">
        <v>345</v>
      </c>
      <c r="G212" s="202" t="s">
        <v>213</v>
      </c>
      <c r="H212" s="203">
        <v>13.6</v>
      </c>
      <c r="I212" s="204"/>
      <c r="J212" s="205">
        <f>ROUND(I212*H212,2)</f>
        <v>0</v>
      </c>
      <c r="K212" s="201" t="s">
        <v>137</v>
      </c>
      <c r="L212" s="46"/>
      <c r="M212" s="206" t="s">
        <v>19</v>
      </c>
      <c r="N212" s="207" t="s">
        <v>44</v>
      </c>
      <c r="O212" s="86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0" t="s">
        <v>222</v>
      </c>
      <c r="AT212" s="210" t="s">
        <v>133</v>
      </c>
      <c r="AU212" s="210" t="s">
        <v>139</v>
      </c>
      <c r="AY212" s="19" t="s">
        <v>130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9" t="s">
        <v>139</v>
      </c>
      <c r="BK212" s="211">
        <f>ROUND(I212*H212,2)</f>
        <v>0</v>
      </c>
      <c r="BL212" s="19" t="s">
        <v>222</v>
      </c>
      <c r="BM212" s="210" t="s">
        <v>346</v>
      </c>
    </row>
    <row r="213" s="2" customFormat="1">
      <c r="A213" s="40"/>
      <c r="B213" s="41"/>
      <c r="C213" s="42"/>
      <c r="D213" s="212" t="s">
        <v>141</v>
      </c>
      <c r="E213" s="42"/>
      <c r="F213" s="213" t="s">
        <v>347</v>
      </c>
      <c r="G213" s="42"/>
      <c r="H213" s="42"/>
      <c r="I213" s="214"/>
      <c r="J213" s="42"/>
      <c r="K213" s="42"/>
      <c r="L213" s="46"/>
      <c r="M213" s="215"/>
      <c r="N213" s="216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141</v>
      </c>
      <c r="AU213" s="19" t="s">
        <v>139</v>
      </c>
    </row>
    <row r="214" s="2" customFormat="1" ht="16.5" customHeight="1">
      <c r="A214" s="40"/>
      <c r="B214" s="41"/>
      <c r="C214" s="251" t="s">
        <v>348</v>
      </c>
      <c r="D214" s="251" t="s">
        <v>244</v>
      </c>
      <c r="E214" s="252" t="s">
        <v>349</v>
      </c>
      <c r="F214" s="253" t="s">
        <v>350</v>
      </c>
      <c r="G214" s="254" t="s">
        <v>213</v>
      </c>
      <c r="H214" s="255">
        <v>14.960000000000001</v>
      </c>
      <c r="I214" s="256"/>
      <c r="J214" s="257">
        <f>ROUND(I214*H214,2)</f>
        <v>0</v>
      </c>
      <c r="K214" s="253" t="s">
        <v>137</v>
      </c>
      <c r="L214" s="258"/>
      <c r="M214" s="259" t="s">
        <v>19</v>
      </c>
      <c r="N214" s="260" t="s">
        <v>44</v>
      </c>
      <c r="O214" s="86"/>
      <c r="P214" s="208">
        <f>O214*H214</f>
        <v>0</v>
      </c>
      <c r="Q214" s="208">
        <v>0.00046000000000000001</v>
      </c>
      <c r="R214" s="208">
        <f>Q214*H214</f>
        <v>0.0068816000000000007</v>
      </c>
      <c r="S214" s="208">
        <v>0</v>
      </c>
      <c r="T214" s="209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0" t="s">
        <v>310</v>
      </c>
      <c r="AT214" s="210" t="s">
        <v>244</v>
      </c>
      <c r="AU214" s="210" t="s">
        <v>139</v>
      </c>
      <c r="AY214" s="19" t="s">
        <v>130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9" t="s">
        <v>139</v>
      </c>
      <c r="BK214" s="211">
        <f>ROUND(I214*H214,2)</f>
        <v>0</v>
      </c>
      <c r="BL214" s="19" t="s">
        <v>222</v>
      </c>
      <c r="BM214" s="210" t="s">
        <v>351</v>
      </c>
    </row>
    <row r="215" s="13" customFormat="1">
      <c r="A215" s="13"/>
      <c r="B215" s="217"/>
      <c r="C215" s="218"/>
      <c r="D215" s="219" t="s">
        <v>143</v>
      </c>
      <c r="E215" s="220" t="s">
        <v>19</v>
      </c>
      <c r="F215" s="221" t="s">
        <v>352</v>
      </c>
      <c r="G215" s="218"/>
      <c r="H215" s="222">
        <v>14.960000000000001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8" t="s">
        <v>143</v>
      </c>
      <c r="AU215" s="228" t="s">
        <v>139</v>
      </c>
      <c r="AV215" s="13" t="s">
        <v>139</v>
      </c>
      <c r="AW215" s="13" t="s">
        <v>33</v>
      </c>
      <c r="AX215" s="13" t="s">
        <v>77</v>
      </c>
      <c r="AY215" s="228" t="s">
        <v>130</v>
      </c>
    </row>
    <row r="216" s="2" customFormat="1" ht="33" customHeight="1">
      <c r="A216" s="40"/>
      <c r="B216" s="41"/>
      <c r="C216" s="199" t="s">
        <v>353</v>
      </c>
      <c r="D216" s="199" t="s">
        <v>133</v>
      </c>
      <c r="E216" s="200" t="s">
        <v>354</v>
      </c>
      <c r="F216" s="201" t="s">
        <v>355</v>
      </c>
      <c r="G216" s="202" t="s">
        <v>356</v>
      </c>
      <c r="H216" s="261"/>
      <c r="I216" s="204"/>
      <c r="J216" s="205">
        <f>ROUND(I216*H216,2)</f>
        <v>0</v>
      </c>
      <c r="K216" s="201" t="s">
        <v>137</v>
      </c>
      <c r="L216" s="46"/>
      <c r="M216" s="206" t="s">
        <v>19</v>
      </c>
      <c r="N216" s="207" t="s">
        <v>44</v>
      </c>
      <c r="O216" s="86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0" t="s">
        <v>222</v>
      </c>
      <c r="AT216" s="210" t="s">
        <v>133</v>
      </c>
      <c r="AU216" s="210" t="s">
        <v>139</v>
      </c>
      <c r="AY216" s="19" t="s">
        <v>130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9" t="s">
        <v>139</v>
      </c>
      <c r="BK216" s="211">
        <f>ROUND(I216*H216,2)</f>
        <v>0</v>
      </c>
      <c r="BL216" s="19" t="s">
        <v>222</v>
      </c>
      <c r="BM216" s="210" t="s">
        <v>357</v>
      </c>
    </row>
    <row r="217" s="2" customFormat="1">
      <c r="A217" s="40"/>
      <c r="B217" s="41"/>
      <c r="C217" s="42"/>
      <c r="D217" s="212" t="s">
        <v>141</v>
      </c>
      <c r="E217" s="42"/>
      <c r="F217" s="213" t="s">
        <v>358</v>
      </c>
      <c r="G217" s="42"/>
      <c r="H217" s="42"/>
      <c r="I217" s="214"/>
      <c r="J217" s="42"/>
      <c r="K217" s="42"/>
      <c r="L217" s="46"/>
      <c r="M217" s="215"/>
      <c r="N217" s="216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141</v>
      </c>
      <c r="AU217" s="19" t="s">
        <v>139</v>
      </c>
    </row>
    <row r="218" s="12" customFormat="1" ht="22.8" customHeight="1">
      <c r="A218" s="12"/>
      <c r="B218" s="183"/>
      <c r="C218" s="184"/>
      <c r="D218" s="185" t="s">
        <v>71</v>
      </c>
      <c r="E218" s="197" t="s">
        <v>359</v>
      </c>
      <c r="F218" s="197" t="s">
        <v>360</v>
      </c>
      <c r="G218" s="184"/>
      <c r="H218" s="184"/>
      <c r="I218" s="187"/>
      <c r="J218" s="198">
        <f>BK218</f>
        <v>0</v>
      </c>
      <c r="K218" s="184"/>
      <c r="L218" s="189"/>
      <c r="M218" s="190"/>
      <c r="N218" s="191"/>
      <c r="O218" s="191"/>
      <c r="P218" s="192">
        <f>SUM(P219:P233)</f>
        <v>0</v>
      </c>
      <c r="Q218" s="191"/>
      <c r="R218" s="192">
        <f>SUM(R219:R233)</f>
        <v>0.0037099999999999998</v>
      </c>
      <c r="S218" s="191"/>
      <c r="T218" s="193">
        <f>SUM(T219:T233)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4" t="s">
        <v>139</v>
      </c>
      <c r="AT218" s="195" t="s">
        <v>71</v>
      </c>
      <c r="AU218" s="195" t="s">
        <v>77</v>
      </c>
      <c r="AY218" s="194" t="s">
        <v>130</v>
      </c>
      <c r="BK218" s="196">
        <f>SUM(BK219:BK233)</f>
        <v>0</v>
      </c>
    </row>
    <row r="219" s="2" customFormat="1" ht="16.5" customHeight="1">
      <c r="A219" s="40"/>
      <c r="B219" s="41"/>
      <c r="C219" s="199" t="s">
        <v>361</v>
      </c>
      <c r="D219" s="199" t="s">
        <v>133</v>
      </c>
      <c r="E219" s="200" t="s">
        <v>362</v>
      </c>
      <c r="F219" s="201" t="s">
        <v>363</v>
      </c>
      <c r="G219" s="202" t="s">
        <v>213</v>
      </c>
      <c r="H219" s="203">
        <v>3</v>
      </c>
      <c r="I219" s="204"/>
      <c r="J219" s="205">
        <f>ROUND(I219*H219,2)</f>
        <v>0</v>
      </c>
      <c r="K219" s="201" t="s">
        <v>137</v>
      </c>
      <c r="L219" s="46"/>
      <c r="M219" s="206" t="s">
        <v>19</v>
      </c>
      <c r="N219" s="207" t="s">
        <v>44</v>
      </c>
      <c r="O219" s="86"/>
      <c r="P219" s="208">
        <f>O219*H219</f>
        <v>0</v>
      </c>
      <c r="Q219" s="208">
        <v>0.00050000000000000001</v>
      </c>
      <c r="R219" s="208">
        <f>Q219*H219</f>
        <v>0.0015</v>
      </c>
      <c r="S219" s="208">
        <v>0</v>
      </c>
      <c r="T219" s="209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0" t="s">
        <v>222</v>
      </c>
      <c r="AT219" s="210" t="s">
        <v>133</v>
      </c>
      <c r="AU219" s="210" t="s">
        <v>139</v>
      </c>
      <c r="AY219" s="19" t="s">
        <v>130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9" t="s">
        <v>139</v>
      </c>
      <c r="BK219" s="211">
        <f>ROUND(I219*H219,2)</f>
        <v>0</v>
      </c>
      <c r="BL219" s="19" t="s">
        <v>222</v>
      </c>
      <c r="BM219" s="210" t="s">
        <v>364</v>
      </c>
    </row>
    <row r="220" s="2" customFormat="1">
      <c r="A220" s="40"/>
      <c r="B220" s="41"/>
      <c r="C220" s="42"/>
      <c r="D220" s="212" t="s">
        <v>141</v>
      </c>
      <c r="E220" s="42"/>
      <c r="F220" s="213" t="s">
        <v>365</v>
      </c>
      <c r="G220" s="42"/>
      <c r="H220" s="42"/>
      <c r="I220" s="214"/>
      <c r="J220" s="42"/>
      <c r="K220" s="42"/>
      <c r="L220" s="46"/>
      <c r="M220" s="215"/>
      <c r="N220" s="216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141</v>
      </c>
      <c r="AU220" s="19" t="s">
        <v>139</v>
      </c>
    </row>
    <row r="221" s="2" customFormat="1" ht="16.5" customHeight="1">
      <c r="A221" s="40"/>
      <c r="B221" s="41"/>
      <c r="C221" s="199" t="s">
        <v>366</v>
      </c>
      <c r="D221" s="199" t="s">
        <v>133</v>
      </c>
      <c r="E221" s="200" t="s">
        <v>367</v>
      </c>
      <c r="F221" s="201" t="s">
        <v>368</v>
      </c>
      <c r="G221" s="202" t="s">
        <v>213</v>
      </c>
      <c r="H221" s="203">
        <v>1</v>
      </c>
      <c r="I221" s="204"/>
      <c r="J221" s="205">
        <f>ROUND(I221*H221,2)</f>
        <v>0</v>
      </c>
      <c r="K221" s="201" t="s">
        <v>137</v>
      </c>
      <c r="L221" s="46"/>
      <c r="M221" s="206" t="s">
        <v>19</v>
      </c>
      <c r="N221" s="207" t="s">
        <v>44</v>
      </c>
      <c r="O221" s="86"/>
      <c r="P221" s="208">
        <f>O221*H221</f>
        <v>0</v>
      </c>
      <c r="Q221" s="208">
        <v>0.0015299999999999999</v>
      </c>
      <c r="R221" s="208">
        <f>Q221*H221</f>
        <v>0.0015299999999999999</v>
      </c>
      <c r="S221" s="208">
        <v>0</v>
      </c>
      <c r="T221" s="209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0" t="s">
        <v>222</v>
      </c>
      <c r="AT221" s="210" t="s">
        <v>133</v>
      </c>
      <c r="AU221" s="210" t="s">
        <v>139</v>
      </c>
      <c r="AY221" s="19" t="s">
        <v>130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9" t="s">
        <v>139</v>
      </c>
      <c r="BK221" s="211">
        <f>ROUND(I221*H221,2)</f>
        <v>0</v>
      </c>
      <c r="BL221" s="19" t="s">
        <v>222</v>
      </c>
      <c r="BM221" s="210" t="s">
        <v>369</v>
      </c>
    </row>
    <row r="222" s="2" customFormat="1">
      <c r="A222" s="40"/>
      <c r="B222" s="41"/>
      <c r="C222" s="42"/>
      <c r="D222" s="212" t="s">
        <v>141</v>
      </c>
      <c r="E222" s="42"/>
      <c r="F222" s="213" t="s">
        <v>370</v>
      </c>
      <c r="G222" s="42"/>
      <c r="H222" s="42"/>
      <c r="I222" s="214"/>
      <c r="J222" s="42"/>
      <c r="K222" s="42"/>
      <c r="L222" s="46"/>
      <c r="M222" s="215"/>
      <c r="N222" s="216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141</v>
      </c>
      <c r="AU222" s="19" t="s">
        <v>139</v>
      </c>
    </row>
    <row r="223" s="2" customFormat="1" ht="16.5" customHeight="1">
      <c r="A223" s="40"/>
      <c r="B223" s="41"/>
      <c r="C223" s="199" t="s">
        <v>371</v>
      </c>
      <c r="D223" s="199" t="s">
        <v>133</v>
      </c>
      <c r="E223" s="200" t="s">
        <v>372</v>
      </c>
      <c r="F223" s="201" t="s">
        <v>373</v>
      </c>
      <c r="G223" s="202" t="s">
        <v>240</v>
      </c>
      <c r="H223" s="203">
        <v>3</v>
      </c>
      <c r="I223" s="204"/>
      <c r="J223" s="205">
        <f>ROUND(I223*H223,2)</f>
        <v>0</v>
      </c>
      <c r="K223" s="201" t="s">
        <v>137</v>
      </c>
      <c r="L223" s="46"/>
      <c r="M223" s="206" t="s">
        <v>19</v>
      </c>
      <c r="N223" s="207" t="s">
        <v>44</v>
      </c>
      <c r="O223" s="86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9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0" t="s">
        <v>222</v>
      </c>
      <c r="AT223" s="210" t="s">
        <v>133</v>
      </c>
      <c r="AU223" s="210" t="s">
        <v>139</v>
      </c>
      <c r="AY223" s="19" t="s">
        <v>130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9" t="s">
        <v>139</v>
      </c>
      <c r="BK223" s="211">
        <f>ROUND(I223*H223,2)</f>
        <v>0</v>
      </c>
      <c r="BL223" s="19" t="s">
        <v>222</v>
      </c>
      <c r="BM223" s="210" t="s">
        <v>374</v>
      </c>
    </row>
    <row r="224" s="2" customFormat="1">
      <c r="A224" s="40"/>
      <c r="B224" s="41"/>
      <c r="C224" s="42"/>
      <c r="D224" s="212" t="s">
        <v>141</v>
      </c>
      <c r="E224" s="42"/>
      <c r="F224" s="213" t="s">
        <v>375</v>
      </c>
      <c r="G224" s="42"/>
      <c r="H224" s="42"/>
      <c r="I224" s="214"/>
      <c r="J224" s="42"/>
      <c r="K224" s="42"/>
      <c r="L224" s="46"/>
      <c r="M224" s="215"/>
      <c r="N224" s="216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141</v>
      </c>
      <c r="AU224" s="19" t="s">
        <v>139</v>
      </c>
    </row>
    <row r="225" s="2" customFormat="1" ht="16.5" customHeight="1">
      <c r="A225" s="40"/>
      <c r="B225" s="41"/>
      <c r="C225" s="199" t="s">
        <v>376</v>
      </c>
      <c r="D225" s="199" t="s">
        <v>133</v>
      </c>
      <c r="E225" s="200" t="s">
        <v>377</v>
      </c>
      <c r="F225" s="201" t="s">
        <v>378</v>
      </c>
      <c r="G225" s="202" t="s">
        <v>240</v>
      </c>
      <c r="H225" s="203">
        <v>1</v>
      </c>
      <c r="I225" s="204"/>
      <c r="J225" s="205">
        <f>ROUND(I225*H225,2)</f>
        <v>0</v>
      </c>
      <c r="K225" s="201" t="s">
        <v>137</v>
      </c>
      <c r="L225" s="46"/>
      <c r="M225" s="206" t="s">
        <v>19</v>
      </c>
      <c r="N225" s="207" t="s">
        <v>44</v>
      </c>
      <c r="O225" s="86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9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0" t="s">
        <v>222</v>
      </c>
      <c r="AT225" s="210" t="s">
        <v>133</v>
      </c>
      <c r="AU225" s="210" t="s">
        <v>139</v>
      </c>
      <c r="AY225" s="19" t="s">
        <v>130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9" t="s">
        <v>139</v>
      </c>
      <c r="BK225" s="211">
        <f>ROUND(I225*H225,2)</f>
        <v>0</v>
      </c>
      <c r="BL225" s="19" t="s">
        <v>222</v>
      </c>
      <c r="BM225" s="210" t="s">
        <v>379</v>
      </c>
    </row>
    <row r="226" s="2" customFormat="1">
      <c r="A226" s="40"/>
      <c r="B226" s="41"/>
      <c r="C226" s="42"/>
      <c r="D226" s="212" t="s">
        <v>141</v>
      </c>
      <c r="E226" s="42"/>
      <c r="F226" s="213" t="s">
        <v>380</v>
      </c>
      <c r="G226" s="42"/>
      <c r="H226" s="42"/>
      <c r="I226" s="214"/>
      <c r="J226" s="42"/>
      <c r="K226" s="42"/>
      <c r="L226" s="46"/>
      <c r="M226" s="215"/>
      <c r="N226" s="216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141</v>
      </c>
      <c r="AU226" s="19" t="s">
        <v>139</v>
      </c>
    </row>
    <row r="227" s="2" customFormat="1" ht="16.5" customHeight="1">
      <c r="A227" s="40"/>
      <c r="B227" s="41"/>
      <c r="C227" s="199" t="s">
        <v>381</v>
      </c>
      <c r="D227" s="199" t="s">
        <v>133</v>
      </c>
      <c r="E227" s="200" t="s">
        <v>382</v>
      </c>
      <c r="F227" s="201" t="s">
        <v>383</v>
      </c>
      <c r="G227" s="202" t="s">
        <v>240</v>
      </c>
      <c r="H227" s="203">
        <v>2</v>
      </c>
      <c r="I227" s="204"/>
      <c r="J227" s="205">
        <f>ROUND(I227*H227,2)</f>
        <v>0</v>
      </c>
      <c r="K227" s="201" t="s">
        <v>137</v>
      </c>
      <c r="L227" s="46"/>
      <c r="M227" s="206" t="s">
        <v>19</v>
      </c>
      <c r="N227" s="207" t="s">
        <v>44</v>
      </c>
      <c r="O227" s="86"/>
      <c r="P227" s="208">
        <f>O227*H227</f>
        <v>0</v>
      </c>
      <c r="Q227" s="208">
        <v>6.0000000000000002E-05</v>
      </c>
      <c r="R227" s="208">
        <f>Q227*H227</f>
        <v>0.00012</v>
      </c>
      <c r="S227" s="208">
        <v>0</v>
      </c>
      <c r="T227" s="209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0" t="s">
        <v>222</v>
      </c>
      <c r="AT227" s="210" t="s">
        <v>133</v>
      </c>
      <c r="AU227" s="210" t="s">
        <v>139</v>
      </c>
      <c r="AY227" s="19" t="s">
        <v>130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9" t="s">
        <v>139</v>
      </c>
      <c r="BK227" s="211">
        <f>ROUND(I227*H227,2)</f>
        <v>0</v>
      </c>
      <c r="BL227" s="19" t="s">
        <v>222</v>
      </c>
      <c r="BM227" s="210" t="s">
        <v>384</v>
      </c>
    </row>
    <row r="228" s="2" customFormat="1">
      <c r="A228" s="40"/>
      <c r="B228" s="41"/>
      <c r="C228" s="42"/>
      <c r="D228" s="212" t="s">
        <v>141</v>
      </c>
      <c r="E228" s="42"/>
      <c r="F228" s="213" t="s">
        <v>385</v>
      </c>
      <c r="G228" s="42"/>
      <c r="H228" s="42"/>
      <c r="I228" s="214"/>
      <c r="J228" s="42"/>
      <c r="K228" s="42"/>
      <c r="L228" s="46"/>
      <c r="M228" s="215"/>
      <c r="N228" s="216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141</v>
      </c>
      <c r="AU228" s="19" t="s">
        <v>139</v>
      </c>
    </row>
    <row r="229" s="2" customFormat="1" ht="16.5" customHeight="1">
      <c r="A229" s="40"/>
      <c r="B229" s="41"/>
      <c r="C229" s="251" t="s">
        <v>386</v>
      </c>
      <c r="D229" s="251" t="s">
        <v>244</v>
      </c>
      <c r="E229" s="252" t="s">
        <v>387</v>
      </c>
      <c r="F229" s="253" t="s">
        <v>388</v>
      </c>
      <c r="G229" s="254" t="s">
        <v>240</v>
      </c>
      <c r="H229" s="255">
        <v>2</v>
      </c>
      <c r="I229" s="256"/>
      <c r="J229" s="257">
        <f>ROUND(I229*H229,2)</f>
        <v>0</v>
      </c>
      <c r="K229" s="253" t="s">
        <v>137</v>
      </c>
      <c r="L229" s="258"/>
      <c r="M229" s="259" t="s">
        <v>19</v>
      </c>
      <c r="N229" s="260" t="s">
        <v>44</v>
      </c>
      <c r="O229" s="86"/>
      <c r="P229" s="208">
        <f>O229*H229</f>
        <v>0</v>
      </c>
      <c r="Q229" s="208">
        <v>0.00027999999999999998</v>
      </c>
      <c r="R229" s="208">
        <f>Q229*H229</f>
        <v>0.00055999999999999995</v>
      </c>
      <c r="S229" s="208">
        <v>0</v>
      </c>
      <c r="T229" s="209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0" t="s">
        <v>310</v>
      </c>
      <c r="AT229" s="210" t="s">
        <v>244</v>
      </c>
      <c r="AU229" s="210" t="s">
        <v>139</v>
      </c>
      <c r="AY229" s="19" t="s">
        <v>130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9" t="s">
        <v>139</v>
      </c>
      <c r="BK229" s="211">
        <f>ROUND(I229*H229,2)</f>
        <v>0</v>
      </c>
      <c r="BL229" s="19" t="s">
        <v>222</v>
      </c>
      <c r="BM229" s="210" t="s">
        <v>389</v>
      </c>
    </row>
    <row r="230" s="2" customFormat="1" ht="16.5" customHeight="1">
      <c r="A230" s="40"/>
      <c r="B230" s="41"/>
      <c r="C230" s="199" t="s">
        <v>390</v>
      </c>
      <c r="D230" s="199" t="s">
        <v>133</v>
      </c>
      <c r="E230" s="200" t="s">
        <v>391</v>
      </c>
      <c r="F230" s="201" t="s">
        <v>392</v>
      </c>
      <c r="G230" s="202" t="s">
        <v>213</v>
      </c>
      <c r="H230" s="203">
        <v>4</v>
      </c>
      <c r="I230" s="204"/>
      <c r="J230" s="205">
        <f>ROUND(I230*H230,2)</f>
        <v>0</v>
      </c>
      <c r="K230" s="201" t="s">
        <v>137</v>
      </c>
      <c r="L230" s="46"/>
      <c r="M230" s="206" t="s">
        <v>19</v>
      </c>
      <c r="N230" s="207" t="s">
        <v>44</v>
      </c>
      <c r="O230" s="86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9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0" t="s">
        <v>222</v>
      </c>
      <c r="AT230" s="210" t="s">
        <v>133</v>
      </c>
      <c r="AU230" s="210" t="s">
        <v>139</v>
      </c>
      <c r="AY230" s="19" t="s">
        <v>130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9" t="s">
        <v>139</v>
      </c>
      <c r="BK230" s="211">
        <f>ROUND(I230*H230,2)</f>
        <v>0</v>
      </c>
      <c r="BL230" s="19" t="s">
        <v>222</v>
      </c>
      <c r="BM230" s="210" t="s">
        <v>393</v>
      </c>
    </row>
    <row r="231" s="2" customFormat="1">
      <c r="A231" s="40"/>
      <c r="B231" s="41"/>
      <c r="C231" s="42"/>
      <c r="D231" s="212" t="s">
        <v>141</v>
      </c>
      <c r="E231" s="42"/>
      <c r="F231" s="213" t="s">
        <v>394</v>
      </c>
      <c r="G231" s="42"/>
      <c r="H231" s="42"/>
      <c r="I231" s="214"/>
      <c r="J231" s="42"/>
      <c r="K231" s="42"/>
      <c r="L231" s="46"/>
      <c r="M231" s="215"/>
      <c r="N231" s="216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141</v>
      </c>
      <c r="AU231" s="19" t="s">
        <v>139</v>
      </c>
    </row>
    <row r="232" s="2" customFormat="1" ht="24.15" customHeight="1">
      <c r="A232" s="40"/>
      <c r="B232" s="41"/>
      <c r="C232" s="199" t="s">
        <v>395</v>
      </c>
      <c r="D232" s="199" t="s">
        <v>133</v>
      </c>
      <c r="E232" s="200" t="s">
        <v>396</v>
      </c>
      <c r="F232" s="201" t="s">
        <v>397</v>
      </c>
      <c r="G232" s="202" t="s">
        <v>356</v>
      </c>
      <c r="H232" s="261"/>
      <c r="I232" s="204"/>
      <c r="J232" s="205">
        <f>ROUND(I232*H232,2)</f>
        <v>0</v>
      </c>
      <c r="K232" s="201" t="s">
        <v>137</v>
      </c>
      <c r="L232" s="46"/>
      <c r="M232" s="206" t="s">
        <v>19</v>
      </c>
      <c r="N232" s="207" t="s">
        <v>44</v>
      </c>
      <c r="O232" s="86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9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0" t="s">
        <v>222</v>
      </c>
      <c r="AT232" s="210" t="s">
        <v>133</v>
      </c>
      <c r="AU232" s="210" t="s">
        <v>139</v>
      </c>
      <c r="AY232" s="19" t="s">
        <v>130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9" t="s">
        <v>139</v>
      </c>
      <c r="BK232" s="211">
        <f>ROUND(I232*H232,2)</f>
        <v>0</v>
      </c>
      <c r="BL232" s="19" t="s">
        <v>222</v>
      </c>
      <c r="BM232" s="210" t="s">
        <v>398</v>
      </c>
    </row>
    <row r="233" s="2" customFormat="1">
      <c r="A233" s="40"/>
      <c r="B233" s="41"/>
      <c r="C233" s="42"/>
      <c r="D233" s="212" t="s">
        <v>141</v>
      </c>
      <c r="E233" s="42"/>
      <c r="F233" s="213" t="s">
        <v>399</v>
      </c>
      <c r="G233" s="42"/>
      <c r="H233" s="42"/>
      <c r="I233" s="214"/>
      <c r="J233" s="42"/>
      <c r="K233" s="42"/>
      <c r="L233" s="46"/>
      <c r="M233" s="215"/>
      <c r="N233" s="216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141</v>
      </c>
      <c r="AU233" s="19" t="s">
        <v>139</v>
      </c>
    </row>
    <row r="234" s="12" customFormat="1" ht="22.8" customHeight="1">
      <c r="A234" s="12"/>
      <c r="B234" s="183"/>
      <c r="C234" s="184"/>
      <c r="D234" s="185" t="s">
        <v>71</v>
      </c>
      <c r="E234" s="197" t="s">
        <v>400</v>
      </c>
      <c r="F234" s="197" t="s">
        <v>401</v>
      </c>
      <c r="G234" s="184"/>
      <c r="H234" s="184"/>
      <c r="I234" s="187"/>
      <c r="J234" s="198">
        <f>BK234</f>
        <v>0</v>
      </c>
      <c r="K234" s="184"/>
      <c r="L234" s="189"/>
      <c r="M234" s="190"/>
      <c r="N234" s="191"/>
      <c r="O234" s="191"/>
      <c r="P234" s="192">
        <f>SUM(P235:P252)</f>
        <v>0</v>
      </c>
      <c r="Q234" s="191"/>
      <c r="R234" s="192">
        <f>SUM(R235:R252)</f>
        <v>0.01004</v>
      </c>
      <c r="S234" s="191"/>
      <c r="T234" s="193">
        <f>SUM(T235:T252)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4" t="s">
        <v>139</v>
      </c>
      <c r="AT234" s="195" t="s">
        <v>71</v>
      </c>
      <c r="AU234" s="195" t="s">
        <v>77</v>
      </c>
      <c r="AY234" s="194" t="s">
        <v>130</v>
      </c>
      <c r="BK234" s="196">
        <f>SUM(BK235:BK252)</f>
        <v>0</v>
      </c>
    </row>
    <row r="235" s="2" customFormat="1" ht="16.5" customHeight="1">
      <c r="A235" s="40"/>
      <c r="B235" s="41"/>
      <c r="C235" s="199" t="s">
        <v>402</v>
      </c>
      <c r="D235" s="199" t="s">
        <v>133</v>
      </c>
      <c r="E235" s="200" t="s">
        <v>403</v>
      </c>
      <c r="F235" s="201" t="s">
        <v>404</v>
      </c>
      <c r="G235" s="202" t="s">
        <v>213</v>
      </c>
      <c r="H235" s="203">
        <v>4</v>
      </c>
      <c r="I235" s="204"/>
      <c r="J235" s="205">
        <f>ROUND(I235*H235,2)</f>
        <v>0</v>
      </c>
      <c r="K235" s="201" t="s">
        <v>137</v>
      </c>
      <c r="L235" s="46"/>
      <c r="M235" s="206" t="s">
        <v>19</v>
      </c>
      <c r="N235" s="207" t="s">
        <v>44</v>
      </c>
      <c r="O235" s="86"/>
      <c r="P235" s="208">
        <f>O235*H235</f>
        <v>0</v>
      </c>
      <c r="Q235" s="208">
        <v>0.00032000000000000003</v>
      </c>
      <c r="R235" s="208">
        <f>Q235*H235</f>
        <v>0.0012800000000000001</v>
      </c>
      <c r="S235" s="208">
        <v>0</v>
      </c>
      <c r="T235" s="209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0" t="s">
        <v>222</v>
      </c>
      <c r="AT235" s="210" t="s">
        <v>133</v>
      </c>
      <c r="AU235" s="210" t="s">
        <v>139</v>
      </c>
      <c r="AY235" s="19" t="s">
        <v>130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9" t="s">
        <v>139</v>
      </c>
      <c r="BK235" s="211">
        <f>ROUND(I235*H235,2)</f>
        <v>0</v>
      </c>
      <c r="BL235" s="19" t="s">
        <v>222</v>
      </c>
      <c r="BM235" s="210" t="s">
        <v>405</v>
      </c>
    </row>
    <row r="236" s="2" customFormat="1">
      <c r="A236" s="40"/>
      <c r="B236" s="41"/>
      <c r="C236" s="42"/>
      <c r="D236" s="212" t="s">
        <v>141</v>
      </c>
      <c r="E236" s="42"/>
      <c r="F236" s="213" t="s">
        <v>406</v>
      </c>
      <c r="G236" s="42"/>
      <c r="H236" s="42"/>
      <c r="I236" s="214"/>
      <c r="J236" s="42"/>
      <c r="K236" s="42"/>
      <c r="L236" s="46"/>
      <c r="M236" s="215"/>
      <c r="N236" s="216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141</v>
      </c>
      <c r="AU236" s="19" t="s">
        <v>139</v>
      </c>
    </row>
    <row r="237" s="2" customFormat="1" ht="16.5" customHeight="1">
      <c r="A237" s="40"/>
      <c r="B237" s="41"/>
      <c r="C237" s="251" t="s">
        <v>407</v>
      </c>
      <c r="D237" s="251" t="s">
        <v>244</v>
      </c>
      <c r="E237" s="252" t="s">
        <v>408</v>
      </c>
      <c r="F237" s="253" t="s">
        <v>409</v>
      </c>
      <c r="G237" s="254" t="s">
        <v>213</v>
      </c>
      <c r="H237" s="255">
        <v>4.1200000000000001</v>
      </c>
      <c r="I237" s="256"/>
      <c r="J237" s="257">
        <f>ROUND(I237*H237,2)</f>
        <v>0</v>
      </c>
      <c r="K237" s="253" t="s">
        <v>137</v>
      </c>
      <c r="L237" s="258"/>
      <c r="M237" s="259" t="s">
        <v>19</v>
      </c>
      <c r="N237" s="260" t="s">
        <v>44</v>
      </c>
      <c r="O237" s="86"/>
      <c r="P237" s="208">
        <f>O237*H237</f>
        <v>0</v>
      </c>
      <c r="Q237" s="208">
        <v>0.00025000000000000001</v>
      </c>
      <c r="R237" s="208">
        <f>Q237*H237</f>
        <v>0.0010300000000000001</v>
      </c>
      <c r="S237" s="208">
        <v>0</v>
      </c>
      <c r="T237" s="209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0" t="s">
        <v>310</v>
      </c>
      <c r="AT237" s="210" t="s">
        <v>244</v>
      </c>
      <c r="AU237" s="210" t="s">
        <v>139</v>
      </c>
      <c r="AY237" s="19" t="s">
        <v>130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9" t="s">
        <v>139</v>
      </c>
      <c r="BK237" s="211">
        <f>ROUND(I237*H237,2)</f>
        <v>0</v>
      </c>
      <c r="BL237" s="19" t="s">
        <v>222</v>
      </c>
      <c r="BM237" s="210" t="s">
        <v>410</v>
      </c>
    </row>
    <row r="238" s="13" customFormat="1">
      <c r="A238" s="13"/>
      <c r="B238" s="217"/>
      <c r="C238" s="218"/>
      <c r="D238" s="219" t="s">
        <v>143</v>
      </c>
      <c r="E238" s="218"/>
      <c r="F238" s="221" t="s">
        <v>411</v>
      </c>
      <c r="G238" s="218"/>
      <c r="H238" s="222">
        <v>4.1200000000000001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8" t="s">
        <v>143</v>
      </c>
      <c r="AU238" s="228" t="s">
        <v>139</v>
      </c>
      <c r="AV238" s="13" t="s">
        <v>139</v>
      </c>
      <c r="AW238" s="13" t="s">
        <v>4</v>
      </c>
      <c r="AX238" s="13" t="s">
        <v>77</v>
      </c>
      <c r="AY238" s="228" t="s">
        <v>130</v>
      </c>
    </row>
    <row r="239" s="2" customFormat="1" ht="24.15" customHeight="1">
      <c r="A239" s="40"/>
      <c r="B239" s="41"/>
      <c r="C239" s="199" t="s">
        <v>412</v>
      </c>
      <c r="D239" s="199" t="s">
        <v>133</v>
      </c>
      <c r="E239" s="200" t="s">
        <v>413</v>
      </c>
      <c r="F239" s="201" t="s">
        <v>414</v>
      </c>
      <c r="G239" s="202" t="s">
        <v>213</v>
      </c>
      <c r="H239" s="203">
        <v>4</v>
      </c>
      <c r="I239" s="204"/>
      <c r="J239" s="205">
        <f>ROUND(I239*H239,2)</f>
        <v>0</v>
      </c>
      <c r="K239" s="201" t="s">
        <v>137</v>
      </c>
      <c r="L239" s="46"/>
      <c r="M239" s="206" t="s">
        <v>19</v>
      </c>
      <c r="N239" s="207" t="s">
        <v>44</v>
      </c>
      <c r="O239" s="86"/>
      <c r="P239" s="208">
        <f>O239*H239</f>
        <v>0</v>
      </c>
      <c r="Q239" s="208">
        <v>4.0000000000000003E-05</v>
      </c>
      <c r="R239" s="208">
        <f>Q239*H239</f>
        <v>0.00016000000000000001</v>
      </c>
      <c r="S239" s="208">
        <v>0</v>
      </c>
      <c r="T239" s="209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0" t="s">
        <v>222</v>
      </c>
      <c r="AT239" s="210" t="s">
        <v>133</v>
      </c>
      <c r="AU239" s="210" t="s">
        <v>139</v>
      </c>
      <c r="AY239" s="19" t="s">
        <v>130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9" t="s">
        <v>139</v>
      </c>
      <c r="BK239" s="211">
        <f>ROUND(I239*H239,2)</f>
        <v>0</v>
      </c>
      <c r="BL239" s="19" t="s">
        <v>222</v>
      </c>
      <c r="BM239" s="210" t="s">
        <v>415</v>
      </c>
    </row>
    <row r="240" s="2" customFormat="1">
      <c r="A240" s="40"/>
      <c r="B240" s="41"/>
      <c r="C240" s="42"/>
      <c r="D240" s="212" t="s">
        <v>141</v>
      </c>
      <c r="E240" s="42"/>
      <c r="F240" s="213" t="s">
        <v>416</v>
      </c>
      <c r="G240" s="42"/>
      <c r="H240" s="42"/>
      <c r="I240" s="214"/>
      <c r="J240" s="42"/>
      <c r="K240" s="42"/>
      <c r="L240" s="46"/>
      <c r="M240" s="215"/>
      <c r="N240" s="216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141</v>
      </c>
      <c r="AU240" s="19" t="s">
        <v>139</v>
      </c>
    </row>
    <row r="241" s="2" customFormat="1" ht="16.5" customHeight="1">
      <c r="A241" s="40"/>
      <c r="B241" s="41"/>
      <c r="C241" s="199" t="s">
        <v>417</v>
      </c>
      <c r="D241" s="199" t="s">
        <v>133</v>
      </c>
      <c r="E241" s="200" t="s">
        <v>418</v>
      </c>
      <c r="F241" s="201" t="s">
        <v>419</v>
      </c>
      <c r="G241" s="202" t="s">
        <v>240</v>
      </c>
      <c r="H241" s="203">
        <v>3</v>
      </c>
      <c r="I241" s="204"/>
      <c r="J241" s="205">
        <f>ROUND(I241*H241,2)</f>
        <v>0</v>
      </c>
      <c r="K241" s="201" t="s">
        <v>137</v>
      </c>
      <c r="L241" s="46"/>
      <c r="M241" s="206" t="s">
        <v>19</v>
      </c>
      <c r="N241" s="207" t="s">
        <v>44</v>
      </c>
      <c r="O241" s="86"/>
      <c r="P241" s="208">
        <f>O241*H241</f>
        <v>0</v>
      </c>
      <c r="Q241" s="208">
        <v>0.00012999999999999999</v>
      </c>
      <c r="R241" s="208">
        <f>Q241*H241</f>
        <v>0.00038999999999999994</v>
      </c>
      <c r="S241" s="208">
        <v>0</v>
      </c>
      <c r="T241" s="209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0" t="s">
        <v>222</v>
      </c>
      <c r="AT241" s="210" t="s">
        <v>133</v>
      </c>
      <c r="AU241" s="210" t="s">
        <v>139</v>
      </c>
      <c r="AY241" s="19" t="s">
        <v>130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9" t="s">
        <v>139</v>
      </c>
      <c r="BK241" s="211">
        <f>ROUND(I241*H241,2)</f>
        <v>0</v>
      </c>
      <c r="BL241" s="19" t="s">
        <v>222</v>
      </c>
      <c r="BM241" s="210" t="s">
        <v>420</v>
      </c>
    </row>
    <row r="242" s="2" customFormat="1">
      <c r="A242" s="40"/>
      <c r="B242" s="41"/>
      <c r="C242" s="42"/>
      <c r="D242" s="212" t="s">
        <v>141</v>
      </c>
      <c r="E242" s="42"/>
      <c r="F242" s="213" t="s">
        <v>421</v>
      </c>
      <c r="G242" s="42"/>
      <c r="H242" s="42"/>
      <c r="I242" s="214"/>
      <c r="J242" s="42"/>
      <c r="K242" s="42"/>
      <c r="L242" s="46"/>
      <c r="M242" s="215"/>
      <c r="N242" s="216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141</v>
      </c>
      <c r="AU242" s="19" t="s">
        <v>139</v>
      </c>
    </row>
    <row r="243" s="2" customFormat="1" ht="16.5" customHeight="1">
      <c r="A243" s="40"/>
      <c r="B243" s="41"/>
      <c r="C243" s="199" t="s">
        <v>422</v>
      </c>
      <c r="D243" s="199" t="s">
        <v>133</v>
      </c>
      <c r="E243" s="200" t="s">
        <v>423</v>
      </c>
      <c r="F243" s="201" t="s">
        <v>424</v>
      </c>
      <c r="G243" s="202" t="s">
        <v>425</v>
      </c>
      <c r="H243" s="203">
        <v>3</v>
      </c>
      <c r="I243" s="204"/>
      <c r="J243" s="205">
        <f>ROUND(I243*H243,2)</f>
        <v>0</v>
      </c>
      <c r="K243" s="201" t="s">
        <v>137</v>
      </c>
      <c r="L243" s="46"/>
      <c r="M243" s="206" t="s">
        <v>19</v>
      </c>
      <c r="N243" s="207" t="s">
        <v>44</v>
      </c>
      <c r="O243" s="86"/>
      <c r="P243" s="208">
        <f>O243*H243</f>
        <v>0</v>
      </c>
      <c r="Q243" s="208">
        <v>0.00025000000000000001</v>
      </c>
      <c r="R243" s="208">
        <f>Q243*H243</f>
        <v>0.00075000000000000002</v>
      </c>
      <c r="S243" s="208">
        <v>0</v>
      </c>
      <c r="T243" s="209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0" t="s">
        <v>222</v>
      </c>
      <c r="AT243" s="210" t="s">
        <v>133</v>
      </c>
      <c r="AU243" s="210" t="s">
        <v>139</v>
      </c>
      <c r="AY243" s="19" t="s">
        <v>130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9" t="s">
        <v>139</v>
      </c>
      <c r="BK243" s="211">
        <f>ROUND(I243*H243,2)</f>
        <v>0</v>
      </c>
      <c r="BL243" s="19" t="s">
        <v>222</v>
      </c>
      <c r="BM243" s="210" t="s">
        <v>426</v>
      </c>
    </row>
    <row r="244" s="2" customFormat="1">
      <c r="A244" s="40"/>
      <c r="B244" s="41"/>
      <c r="C244" s="42"/>
      <c r="D244" s="212" t="s">
        <v>141</v>
      </c>
      <c r="E244" s="42"/>
      <c r="F244" s="213" t="s">
        <v>427</v>
      </c>
      <c r="G244" s="42"/>
      <c r="H244" s="42"/>
      <c r="I244" s="214"/>
      <c r="J244" s="42"/>
      <c r="K244" s="42"/>
      <c r="L244" s="46"/>
      <c r="M244" s="215"/>
      <c r="N244" s="216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141</v>
      </c>
      <c r="AU244" s="19" t="s">
        <v>139</v>
      </c>
    </row>
    <row r="245" s="2" customFormat="1" ht="16.5" customHeight="1">
      <c r="A245" s="40"/>
      <c r="B245" s="41"/>
      <c r="C245" s="199" t="s">
        <v>428</v>
      </c>
      <c r="D245" s="199" t="s">
        <v>133</v>
      </c>
      <c r="E245" s="200" t="s">
        <v>429</v>
      </c>
      <c r="F245" s="201" t="s">
        <v>430</v>
      </c>
      <c r="G245" s="202" t="s">
        <v>240</v>
      </c>
      <c r="H245" s="203">
        <v>1</v>
      </c>
      <c r="I245" s="204"/>
      <c r="J245" s="205">
        <f>ROUND(I245*H245,2)</f>
        <v>0</v>
      </c>
      <c r="K245" s="201" t="s">
        <v>137</v>
      </c>
      <c r="L245" s="46"/>
      <c r="M245" s="206" t="s">
        <v>19</v>
      </c>
      <c r="N245" s="207" t="s">
        <v>44</v>
      </c>
      <c r="O245" s="86"/>
      <c r="P245" s="208">
        <f>O245*H245</f>
        <v>0</v>
      </c>
      <c r="Q245" s="208">
        <v>0.0032699999999999999</v>
      </c>
      <c r="R245" s="208">
        <f>Q245*H245</f>
        <v>0.0032699999999999999</v>
      </c>
      <c r="S245" s="208">
        <v>0</v>
      </c>
      <c r="T245" s="209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0" t="s">
        <v>222</v>
      </c>
      <c r="AT245" s="210" t="s">
        <v>133</v>
      </c>
      <c r="AU245" s="210" t="s">
        <v>139</v>
      </c>
      <c r="AY245" s="19" t="s">
        <v>130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9" t="s">
        <v>139</v>
      </c>
      <c r="BK245" s="211">
        <f>ROUND(I245*H245,2)</f>
        <v>0</v>
      </c>
      <c r="BL245" s="19" t="s">
        <v>222</v>
      </c>
      <c r="BM245" s="210" t="s">
        <v>431</v>
      </c>
    </row>
    <row r="246" s="2" customFormat="1">
      <c r="A246" s="40"/>
      <c r="B246" s="41"/>
      <c r="C246" s="42"/>
      <c r="D246" s="212" t="s">
        <v>141</v>
      </c>
      <c r="E246" s="42"/>
      <c r="F246" s="213" t="s">
        <v>432</v>
      </c>
      <c r="G246" s="42"/>
      <c r="H246" s="42"/>
      <c r="I246" s="214"/>
      <c r="J246" s="42"/>
      <c r="K246" s="42"/>
      <c r="L246" s="46"/>
      <c r="M246" s="215"/>
      <c r="N246" s="216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141</v>
      </c>
      <c r="AU246" s="19" t="s">
        <v>139</v>
      </c>
    </row>
    <row r="247" s="2" customFormat="1" ht="16.5" customHeight="1">
      <c r="A247" s="40"/>
      <c r="B247" s="41"/>
      <c r="C247" s="199" t="s">
        <v>433</v>
      </c>
      <c r="D247" s="199" t="s">
        <v>133</v>
      </c>
      <c r="E247" s="200" t="s">
        <v>434</v>
      </c>
      <c r="F247" s="201" t="s">
        <v>435</v>
      </c>
      <c r="G247" s="202" t="s">
        <v>240</v>
      </c>
      <c r="H247" s="203">
        <v>1</v>
      </c>
      <c r="I247" s="204"/>
      <c r="J247" s="205">
        <f>ROUND(I247*H247,2)</f>
        <v>0</v>
      </c>
      <c r="K247" s="201" t="s">
        <v>137</v>
      </c>
      <c r="L247" s="46"/>
      <c r="M247" s="206" t="s">
        <v>19</v>
      </c>
      <c r="N247" s="207" t="s">
        <v>44</v>
      </c>
      <c r="O247" s="86"/>
      <c r="P247" s="208">
        <f>O247*H247</f>
        <v>0</v>
      </c>
      <c r="Q247" s="208">
        <v>0.0030799999999999998</v>
      </c>
      <c r="R247" s="208">
        <f>Q247*H247</f>
        <v>0.0030799999999999998</v>
      </c>
      <c r="S247" s="208">
        <v>0</v>
      </c>
      <c r="T247" s="209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0" t="s">
        <v>222</v>
      </c>
      <c r="AT247" s="210" t="s">
        <v>133</v>
      </c>
      <c r="AU247" s="210" t="s">
        <v>139</v>
      </c>
      <c r="AY247" s="19" t="s">
        <v>130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9" t="s">
        <v>139</v>
      </c>
      <c r="BK247" s="211">
        <f>ROUND(I247*H247,2)</f>
        <v>0</v>
      </c>
      <c r="BL247" s="19" t="s">
        <v>222</v>
      </c>
      <c r="BM247" s="210" t="s">
        <v>436</v>
      </c>
    </row>
    <row r="248" s="2" customFormat="1">
      <c r="A248" s="40"/>
      <c r="B248" s="41"/>
      <c r="C248" s="42"/>
      <c r="D248" s="212" t="s">
        <v>141</v>
      </c>
      <c r="E248" s="42"/>
      <c r="F248" s="213" t="s">
        <v>437</v>
      </c>
      <c r="G248" s="42"/>
      <c r="H248" s="42"/>
      <c r="I248" s="214"/>
      <c r="J248" s="42"/>
      <c r="K248" s="42"/>
      <c r="L248" s="46"/>
      <c r="M248" s="215"/>
      <c r="N248" s="216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141</v>
      </c>
      <c r="AU248" s="19" t="s">
        <v>139</v>
      </c>
    </row>
    <row r="249" s="2" customFormat="1" ht="24.15" customHeight="1">
      <c r="A249" s="40"/>
      <c r="B249" s="41"/>
      <c r="C249" s="199" t="s">
        <v>438</v>
      </c>
      <c r="D249" s="199" t="s">
        <v>133</v>
      </c>
      <c r="E249" s="200" t="s">
        <v>439</v>
      </c>
      <c r="F249" s="201" t="s">
        <v>440</v>
      </c>
      <c r="G249" s="202" t="s">
        <v>213</v>
      </c>
      <c r="H249" s="203">
        <v>4</v>
      </c>
      <c r="I249" s="204"/>
      <c r="J249" s="205">
        <f>ROUND(I249*H249,2)</f>
        <v>0</v>
      </c>
      <c r="K249" s="201" t="s">
        <v>137</v>
      </c>
      <c r="L249" s="46"/>
      <c r="M249" s="206" t="s">
        <v>19</v>
      </c>
      <c r="N249" s="207" t="s">
        <v>44</v>
      </c>
      <c r="O249" s="86"/>
      <c r="P249" s="208">
        <f>O249*H249</f>
        <v>0</v>
      </c>
      <c r="Q249" s="208">
        <v>2.0000000000000002E-05</v>
      </c>
      <c r="R249" s="208">
        <f>Q249*H249</f>
        <v>8.0000000000000007E-05</v>
      </c>
      <c r="S249" s="208">
        <v>0</v>
      </c>
      <c r="T249" s="209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0" t="s">
        <v>222</v>
      </c>
      <c r="AT249" s="210" t="s">
        <v>133</v>
      </c>
      <c r="AU249" s="210" t="s">
        <v>139</v>
      </c>
      <c r="AY249" s="19" t="s">
        <v>130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9" t="s">
        <v>139</v>
      </c>
      <c r="BK249" s="211">
        <f>ROUND(I249*H249,2)</f>
        <v>0</v>
      </c>
      <c r="BL249" s="19" t="s">
        <v>222</v>
      </c>
      <c r="BM249" s="210" t="s">
        <v>441</v>
      </c>
    </row>
    <row r="250" s="2" customFormat="1">
      <c r="A250" s="40"/>
      <c r="B250" s="41"/>
      <c r="C250" s="42"/>
      <c r="D250" s="212" t="s">
        <v>141</v>
      </c>
      <c r="E250" s="42"/>
      <c r="F250" s="213" t="s">
        <v>442</v>
      </c>
      <c r="G250" s="42"/>
      <c r="H250" s="42"/>
      <c r="I250" s="214"/>
      <c r="J250" s="42"/>
      <c r="K250" s="42"/>
      <c r="L250" s="46"/>
      <c r="M250" s="215"/>
      <c r="N250" s="216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141</v>
      </c>
      <c r="AU250" s="19" t="s">
        <v>139</v>
      </c>
    </row>
    <row r="251" s="2" customFormat="1" ht="24.15" customHeight="1">
      <c r="A251" s="40"/>
      <c r="B251" s="41"/>
      <c r="C251" s="199" t="s">
        <v>443</v>
      </c>
      <c r="D251" s="199" t="s">
        <v>133</v>
      </c>
      <c r="E251" s="200" t="s">
        <v>444</v>
      </c>
      <c r="F251" s="201" t="s">
        <v>445</v>
      </c>
      <c r="G251" s="202" t="s">
        <v>356</v>
      </c>
      <c r="H251" s="261"/>
      <c r="I251" s="204"/>
      <c r="J251" s="205">
        <f>ROUND(I251*H251,2)</f>
        <v>0</v>
      </c>
      <c r="K251" s="201" t="s">
        <v>137</v>
      </c>
      <c r="L251" s="46"/>
      <c r="M251" s="206" t="s">
        <v>19</v>
      </c>
      <c r="N251" s="207" t="s">
        <v>44</v>
      </c>
      <c r="O251" s="86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9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0" t="s">
        <v>222</v>
      </c>
      <c r="AT251" s="210" t="s">
        <v>133</v>
      </c>
      <c r="AU251" s="210" t="s">
        <v>139</v>
      </c>
      <c r="AY251" s="19" t="s">
        <v>130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9" t="s">
        <v>139</v>
      </c>
      <c r="BK251" s="211">
        <f>ROUND(I251*H251,2)</f>
        <v>0</v>
      </c>
      <c r="BL251" s="19" t="s">
        <v>222</v>
      </c>
      <c r="BM251" s="210" t="s">
        <v>446</v>
      </c>
    </row>
    <row r="252" s="2" customFormat="1">
      <c r="A252" s="40"/>
      <c r="B252" s="41"/>
      <c r="C252" s="42"/>
      <c r="D252" s="212" t="s">
        <v>141</v>
      </c>
      <c r="E252" s="42"/>
      <c r="F252" s="213" t="s">
        <v>447</v>
      </c>
      <c r="G252" s="42"/>
      <c r="H252" s="42"/>
      <c r="I252" s="214"/>
      <c r="J252" s="42"/>
      <c r="K252" s="42"/>
      <c r="L252" s="46"/>
      <c r="M252" s="215"/>
      <c r="N252" s="216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141</v>
      </c>
      <c r="AU252" s="19" t="s">
        <v>139</v>
      </c>
    </row>
    <row r="253" s="12" customFormat="1" ht="22.8" customHeight="1">
      <c r="A253" s="12"/>
      <c r="B253" s="183"/>
      <c r="C253" s="184"/>
      <c r="D253" s="185" t="s">
        <v>71</v>
      </c>
      <c r="E253" s="197" t="s">
        <v>448</v>
      </c>
      <c r="F253" s="197" t="s">
        <v>449</v>
      </c>
      <c r="G253" s="184"/>
      <c r="H253" s="184"/>
      <c r="I253" s="187"/>
      <c r="J253" s="198">
        <f>BK253</f>
        <v>0</v>
      </c>
      <c r="K253" s="184"/>
      <c r="L253" s="189"/>
      <c r="M253" s="190"/>
      <c r="N253" s="191"/>
      <c r="O253" s="191"/>
      <c r="P253" s="192">
        <f>SUM(P254:P289)</f>
        <v>0</v>
      </c>
      <c r="Q253" s="191"/>
      <c r="R253" s="192">
        <f>SUM(R254:R289)</f>
        <v>0.052689999999999994</v>
      </c>
      <c r="S253" s="191"/>
      <c r="T253" s="193">
        <f>SUM(T254:T289)</f>
        <v>0.064409999999999995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4" t="s">
        <v>139</v>
      </c>
      <c r="AT253" s="195" t="s">
        <v>71</v>
      </c>
      <c r="AU253" s="195" t="s">
        <v>77</v>
      </c>
      <c r="AY253" s="194" t="s">
        <v>130</v>
      </c>
      <c r="BK253" s="196">
        <f>SUM(BK254:BK289)</f>
        <v>0</v>
      </c>
    </row>
    <row r="254" s="2" customFormat="1" ht="16.5" customHeight="1">
      <c r="A254" s="40"/>
      <c r="B254" s="41"/>
      <c r="C254" s="199" t="s">
        <v>450</v>
      </c>
      <c r="D254" s="199" t="s">
        <v>133</v>
      </c>
      <c r="E254" s="200" t="s">
        <v>451</v>
      </c>
      <c r="F254" s="201" t="s">
        <v>452</v>
      </c>
      <c r="G254" s="202" t="s">
        <v>453</v>
      </c>
      <c r="H254" s="203">
        <v>1</v>
      </c>
      <c r="I254" s="204"/>
      <c r="J254" s="205">
        <f>ROUND(I254*H254,2)</f>
        <v>0</v>
      </c>
      <c r="K254" s="201" t="s">
        <v>19</v>
      </c>
      <c r="L254" s="46"/>
      <c r="M254" s="206" t="s">
        <v>19</v>
      </c>
      <c r="N254" s="207" t="s">
        <v>44</v>
      </c>
      <c r="O254" s="86"/>
      <c r="P254" s="208">
        <f>O254*H254</f>
        <v>0</v>
      </c>
      <c r="Q254" s="208">
        <v>0</v>
      </c>
      <c r="R254" s="208">
        <f>Q254*H254</f>
        <v>0</v>
      </c>
      <c r="S254" s="208">
        <v>0.01933</v>
      </c>
      <c r="T254" s="209">
        <f>S254*H254</f>
        <v>0.01933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0" t="s">
        <v>222</v>
      </c>
      <c r="AT254" s="210" t="s">
        <v>133</v>
      </c>
      <c r="AU254" s="210" t="s">
        <v>139</v>
      </c>
      <c r="AY254" s="19" t="s">
        <v>130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9" t="s">
        <v>139</v>
      </c>
      <c r="BK254" s="211">
        <f>ROUND(I254*H254,2)</f>
        <v>0</v>
      </c>
      <c r="BL254" s="19" t="s">
        <v>222</v>
      </c>
      <c r="BM254" s="210" t="s">
        <v>454</v>
      </c>
    </row>
    <row r="255" s="2" customFormat="1" ht="16.5" customHeight="1">
      <c r="A255" s="40"/>
      <c r="B255" s="41"/>
      <c r="C255" s="199" t="s">
        <v>455</v>
      </c>
      <c r="D255" s="199" t="s">
        <v>133</v>
      </c>
      <c r="E255" s="200" t="s">
        <v>456</v>
      </c>
      <c r="F255" s="201" t="s">
        <v>457</v>
      </c>
      <c r="G255" s="202" t="s">
        <v>240</v>
      </c>
      <c r="H255" s="203">
        <v>1</v>
      </c>
      <c r="I255" s="204"/>
      <c r="J255" s="205">
        <f>ROUND(I255*H255,2)</f>
        <v>0</v>
      </c>
      <c r="K255" s="201" t="s">
        <v>137</v>
      </c>
      <c r="L255" s="46"/>
      <c r="M255" s="206" t="s">
        <v>19</v>
      </c>
      <c r="N255" s="207" t="s">
        <v>44</v>
      </c>
      <c r="O255" s="86"/>
      <c r="P255" s="208">
        <f>O255*H255</f>
        <v>0</v>
      </c>
      <c r="Q255" s="208">
        <v>0.00063000000000000003</v>
      </c>
      <c r="R255" s="208">
        <f>Q255*H255</f>
        <v>0.00063000000000000003</v>
      </c>
      <c r="S255" s="208">
        <v>0</v>
      </c>
      <c r="T255" s="209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0" t="s">
        <v>222</v>
      </c>
      <c r="AT255" s="210" t="s">
        <v>133</v>
      </c>
      <c r="AU255" s="210" t="s">
        <v>139</v>
      </c>
      <c r="AY255" s="19" t="s">
        <v>130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9" t="s">
        <v>139</v>
      </c>
      <c r="BK255" s="211">
        <f>ROUND(I255*H255,2)</f>
        <v>0</v>
      </c>
      <c r="BL255" s="19" t="s">
        <v>222</v>
      </c>
      <c r="BM255" s="210" t="s">
        <v>458</v>
      </c>
    </row>
    <row r="256" s="2" customFormat="1">
      <c r="A256" s="40"/>
      <c r="B256" s="41"/>
      <c r="C256" s="42"/>
      <c r="D256" s="212" t="s">
        <v>141</v>
      </c>
      <c r="E256" s="42"/>
      <c r="F256" s="213" t="s">
        <v>459</v>
      </c>
      <c r="G256" s="42"/>
      <c r="H256" s="42"/>
      <c r="I256" s="214"/>
      <c r="J256" s="42"/>
      <c r="K256" s="42"/>
      <c r="L256" s="46"/>
      <c r="M256" s="215"/>
      <c r="N256" s="216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141</v>
      </c>
      <c r="AU256" s="19" t="s">
        <v>139</v>
      </c>
    </row>
    <row r="257" s="2" customFormat="1" ht="16.5" customHeight="1">
      <c r="A257" s="40"/>
      <c r="B257" s="41"/>
      <c r="C257" s="199" t="s">
        <v>460</v>
      </c>
      <c r="D257" s="199" t="s">
        <v>133</v>
      </c>
      <c r="E257" s="200" t="s">
        <v>461</v>
      </c>
      <c r="F257" s="201" t="s">
        <v>462</v>
      </c>
      <c r="G257" s="202" t="s">
        <v>453</v>
      </c>
      <c r="H257" s="203">
        <v>1</v>
      </c>
      <c r="I257" s="204"/>
      <c r="J257" s="205">
        <f>ROUND(I257*H257,2)</f>
        <v>0</v>
      </c>
      <c r="K257" s="201" t="s">
        <v>19</v>
      </c>
      <c r="L257" s="46"/>
      <c r="M257" s="206" t="s">
        <v>19</v>
      </c>
      <c r="N257" s="207" t="s">
        <v>44</v>
      </c>
      <c r="O257" s="86"/>
      <c r="P257" s="208">
        <f>O257*H257</f>
        <v>0</v>
      </c>
      <c r="Q257" s="208">
        <v>0</v>
      </c>
      <c r="R257" s="208">
        <f>Q257*H257</f>
        <v>0</v>
      </c>
      <c r="S257" s="208">
        <v>0.019460000000000002</v>
      </c>
      <c r="T257" s="209">
        <f>S257*H257</f>
        <v>0.019460000000000002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0" t="s">
        <v>222</v>
      </c>
      <c r="AT257" s="210" t="s">
        <v>133</v>
      </c>
      <c r="AU257" s="210" t="s">
        <v>139</v>
      </c>
      <c r="AY257" s="19" t="s">
        <v>130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9" t="s">
        <v>139</v>
      </c>
      <c r="BK257" s="211">
        <f>ROUND(I257*H257,2)</f>
        <v>0</v>
      </c>
      <c r="BL257" s="19" t="s">
        <v>222</v>
      </c>
      <c r="BM257" s="210" t="s">
        <v>463</v>
      </c>
    </row>
    <row r="258" s="2" customFormat="1" ht="16.5" customHeight="1">
      <c r="A258" s="40"/>
      <c r="B258" s="41"/>
      <c r="C258" s="199" t="s">
        <v>464</v>
      </c>
      <c r="D258" s="199" t="s">
        <v>133</v>
      </c>
      <c r="E258" s="200" t="s">
        <v>465</v>
      </c>
      <c r="F258" s="201" t="s">
        <v>466</v>
      </c>
      <c r="G258" s="202" t="s">
        <v>453</v>
      </c>
      <c r="H258" s="203">
        <v>1</v>
      </c>
      <c r="I258" s="204"/>
      <c r="J258" s="205">
        <f>ROUND(I258*H258,2)</f>
        <v>0</v>
      </c>
      <c r="K258" s="201" t="s">
        <v>137</v>
      </c>
      <c r="L258" s="46"/>
      <c r="M258" s="206" t="s">
        <v>19</v>
      </c>
      <c r="N258" s="207" t="s">
        <v>44</v>
      </c>
      <c r="O258" s="86"/>
      <c r="P258" s="208">
        <f>O258*H258</f>
        <v>0</v>
      </c>
      <c r="Q258" s="208">
        <v>0.0022300000000000002</v>
      </c>
      <c r="R258" s="208">
        <f>Q258*H258</f>
        <v>0.0022300000000000002</v>
      </c>
      <c r="S258" s="208">
        <v>0</v>
      </c>
      <c r="T258" s="209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0" t="s">
        <v>222</v>
      </c>
      <c r="AT258" s="210" t="s">
        <v>133</v>
      </c>
      <c r="AU258" s="210" t="s">
        <v>139</v>
      </c>
      <c r="AY258" s="19" t="s">
        <v>130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9" t="s">
        <v>139</v>
      </c>
      <c r="BK258" s="211">
        <f>ROUND(I258*H258,2)</f>
        <v>0</v>
      </c>
      <c r="BL258" s="19" t="s">
        <v>222</v>
      </c>
      <c r="BM258" s="210" t="s">
        <v>467</v>
      </c>
    </row>
    <row r="259" s="2" customFormat="1">
      <c r="A259" s="40"/>
      <c r="B259" s="41"/>
      <c r="C259" s="42"/>
      <c r="D259" s="212" t="s">
        <v>141</v>
      </c>
      <c r="E259" s="42"/>
      <c r="F259" s="213" t="s">
        <v>468</v>
      </c>
      <c r="G259" s="42"/>
      <c r="H259" s="42"/>
      <c r="I259" s="214"/>
      <c r="J259" s="42"/>
      <c r="K259" s="42"/>
      <c r="L259" s="46"/>
      <c r="M259" s="215"/>
      <c r="N259" s="216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141</v>
      </c>
      <c r="AU259" s="19" t="s">
        <v>139</v>
      </c>
    </row>
    <row r="260" s="2" customFormat="1" ht="16.5" customHeight="1">
      <c r="A260" s="40"/>
      <c r="B260" s="41"/>
      <c r="C260" s="199" t="s">
        <v>469</v>
      </c>
      <c r="D260" s="199" t="s">
        <v>133</v>
      </c>
      <c r="E260" s="200" t="s">
        <v>470</v>
      </c>
      <c r="F260" s="201" t="s">
        <v>471</v>
      </c>
      <c r="G260" s="202" t="s">
        <v>453</v>
      </c>
      <c r="H260" s="203">
        <v>1</v>
      </c>
      <c r="I260" s="204"/>
      <c r="J260" s="205">
        <f>ROUND(I260*H260,2)</f>
        <v>0</v>
      </c>
      <c r="K260" s="201" t="s">
        <v>137</v>
      </c>
      <c r="L260" s="46"/>
      <c r="M260" s="206" t="s">
        <v>19</v>
      </c>
      <c r="N260" s="207" t="s">
        <v>44</v>
      </c>
      <c r="O260" s="86"/>
      <c r="P260" s="208">
        <f>O260*H260</f>
        <v>0</v>
      </c>
      <c r="Q260" s="208">
        <v>0</v>
      </c>
      <c r="R260" s="208">
        <f>Q260*H260</f>
        <v>0</v>
      </c>
      <c r="S260" s="208">
        <v>0.022499999999999999</v>
      </c>
      <c r="T260" s="209">
        <f>S260*H260</f>
        <v>0.022499999999999999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0" t="s">
        <v>222</v>
      </c>
      <c r="AT260" s="210" t="s">
        <v>133</v>
      </c>
      <c r="AU260" s="210" t="s">
        <v>139</v>
      </c>
      <c r="AY260" s="19" t="s">
        <v>130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9" t="s">
        <v>139</v>
      </c>
      <c r="BK260" s="211">
        <f>ROUND(I260*H260,2)</f>
        <v>0</v>
      </c>
      <c r="BL260" s="19" t="s">
        <v>222</v>
      </c>
      <c r="BM260" s="210" t="s">
        <v>472</v>
      </c>
    </row>
    <row r="261" s="2" customFormat="1">
      <c r="A261" s="40"/>
      <c r="B261" s="41"/>
      <c r="C261" s="42"/>
      <c r="D261" s="212" t="s">
        <v>141</v>
      </c>
      <c r="E261" s="42"/>
      <c r="F261" s="213" t="s">
        <v>473</v>
      </c>
      <c r="G261" s="42"/>
      <c r="H261" s="42"/>
      <c r="I261" s="214"/>
      <c r="J261" s="42"/>
      <c r="K261" s="42"/>
      <c r="L261" s="46"/>
      <c r="M261" s="215"/>
      <c r="N261" s="216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141</v>
      </c>
      <c r="AU261" s="19" t="s">
        <v>139</v>
      </c>
    </row>
    <row r="262" s="2" customFormat="1" ht="16.5" customHeight="1">
      <c r="A262" s="40"/>
      <c r="B262" s="41"/>
      <c r="C262" s="199" t="s">
        <v>474</v>
      </c>
      <c r="D262" s="199" t="s">
        <v>133</v>
      </c>
      <c r="E262" s="200" t="s">
        <v>475</v>
      </c>
      <c r="F262" s="201" t="s">
        <v>476</v>
      </c>
      <c r="G262" s="202" t="s">
        <v>453</v>
      </c>
      <c r="H262" s="203">
        <v>1</v>
      </c>
      <c r="I262" s="204"/>
      <c r="J262" s="205">
        <f>ROUND(I262*H262,2)</f>
        <v>0</v>
      </c>
      <c r="K262" s="201" t="s">
        <v>137</v>
      </c>
      <c r="L262" s="46"/>
      <c r="M262" s="206" t="s">
        <v>19</v>
      </c>
      <c r="N262" s="207" t="s">
        <v>44</v>
      </c>
      <c r="O262" s="86"/>
      <c r="P262" s="208">
        <f>O262*H262</f>
        <v>0</v>
      </c>
      <c r="Q262" s="208">
        <v>0.031870000000000002</v>
      </c>
      <c r="R262" s="208">
        <f>Q262*H262</f>
        <v>0.031870000000000002</v>
      </c>
      <c r="S262" s="208">
        <v>0</v>
      </c>
      <c r="T262" s="209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0" t="s">
        <v>222</v>
      </c>
      <c r="AT262" s="210" t="s">
        <v>133</v>
      </c>
      <c r="AU262" s="210" t="s">
        <v>139</v>
      </c>
      <c r="AY262" s="19" t="s">
        <v>130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9" t="s">
        <v>139</v>
      </c>
      <c r="BK262" s="211">
        <f>ROUND(I262*H262,2)</f>
        <v>0</v>
      </c>
      <c r="BL262" s="19" t="s">
        <v>222</v>
      </c>
      <c r="BM262" s="210" t="s">
        <v>477</v>
      </c>
    </row>
    <row r="263" s="2" customFormat="1">
      <c r="A263" s="40"/>
      <c r="B263" s="41"/>
      <c r="C263" s="42"/>
      <c r="D263" s="212" t="s">
        <v>141</v>
      </c>
      <c r="E263" s="42"/>
      <c r="F263" s="213" t="s">
        <v>478</v>
      </c>
      <c r="G263" s="42"/>
      <c r="H263" s="42"/>
      <c r="I263" s="214"/>
      <c r="J263" s="42"/>
      <c r="K263" s="42"/>
      <c r="L263" s="46"/>
      <c r="M263" s="215"/>
      <c r="N263" s="216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141</v>
      </c>
      <c r="AU263" s="19" t="s">
        <v>139</v>
      </c>
    </row>
    <row r="264" s="2" customFormat="1" ht="16.5" customHeight="1">
      <c r="A264" s="40"/>
      <c r="B264" s="41"/>
      <c r="C264" s="199" t="s">
        <v>479</v>
      </c>
      <c r="D264" s="199" t="s">
        <v>133</v>
      </c>
      <c r="E264" s="200" t="s">
        <v>480</v>
      </c>
      <c r="F264" s="201" t="s">
        <v>481</v>
      </c>
      <c r="G264" s="202" t="s">
        <v>453</v>
      </c>
      <c r="H264" s="203">
        <v>1</v>
      </c>
      <c r="I264" s="204"/>
      <c r="J264" s="205">
        <f>ROUND(I264*H264,2)</f>
        <v>0</v>
      </c>
      <c r="K264" s="201" t="s">
        <v>19</v>
      </c>
      <c r="L264" s="46"/>
      <c r="M264" s="206" t="s">
        <v>19</v>
      </c>
      <c r="N264" s="207" t="s">
        <v>44</v>
      </c>
      <c r="O264" s="86"/>
      <c r="P264" s="208">
        <f>O264*H264</f>
        <v>0</v>
      </c>
      <c r="Q264" s="208">
        <v>0.00055999999999999995</v>
      </c>
      <c r="R264" s="208">
        <f>Q264*H264</f>
        <v>0.00055999999999999995</v>
      </c>
      <c r="S264" s="208">
        <v>0</v>
      </c>
      <c r="T264" s="209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0" t="s">
        <v>222</v>
      </c>
      <c r="AT264" s="210" t="s">
        <v>133</v>
      </c>
      <c r="AU264" s="210" t="s">
        <v>139</v>
      </c>
      <c r="AY264" s="19" t="s">
        <v>130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9" t="s">
        <v>139</v>
      </c>
      <c r="BK264" s="211">
        <f>ROUND(I264*H264,2)</f>
        <v>0</v>
      </c>
      <c r="BL264" s="19" t="s">
        <v>222</v>
      </c>
      <c r="BM264" s="210" t="s">
        <v>482</v>
      </c>
    </row>
    <row r="265" s="2" customFormat="1" ht="16.5" customHeight="1">
      <c r="A265" s="40"/>
      <c r="B265" s="41"/>
      <c r="C265" s="251" t="s">
        <v>483</v>
      </c>
      <c r="D265" s="251" t="s">
        <v>244</v>
      </c>
      <c r="E265" s="252" t="s">
        <v>484</v>
      </c>
      <c r="F265" s="253" t="s">
        <v>485</v>
      </c>
      <c r="G265" s="254" t="s">
        <v>240</v>
      </c>
      <c r="H265" s="255">
        <v>1</v>
      </c>
      <c r="I265" s="256"/>
      <c r="J265" s="257">
        <f>ROUND(I265*H265,2)</f>
        <v>0</v>
      </c>
      <c r="K265" s="253" t="s">
        <v>19</v>
      </c>
      <c r="L265" s="258"/>
      <c r="M265" s="259" t="s">
        <v>19</v>
      </c>
      <c r="N265" s="260" t="s">
        <v>44</v>
      </c>
      <c r="O265" s="86"/>
      <c r="P265" s="208">
        <f>O265*H265</f>
        <v>0</v>
      </c>
      <c r="Q265" s="208">
        <v>0.0044999999999999997</v>
      </c>
      <c r="R265" s="208">
        <f>Q265*H265</f>
        <v>0.0044999999999999997</v>
      </c>
      <c r="S265" s="208">
        <v>0</v>
      </c>
      <c r="T265" s="209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0" t="s">
        <v>310</v>
      </c>
      <c r="AT265" s="210" t="s">
        <v>244</v>
      </c>
      <c r="AU265" s="210" t="s">
        <v>139</v>
      </c>
      <c r="AY265" s="19" t="s">
        <v>130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9" t="s">
        <v>139</v>
      </c>
      <c r="BK265" s="211">
        <f>ROUND(I265*H265,2)</f>
        <v>0</v>
      </c>
      <c r="BL265" s="19" t="s">
        <v>222</v>
      </c>
      <c r="BM265" s="210" t="s">
        <v>486</v>
      </c>
    </row>
    <row r="266" s="2" customFormat="1" ht="16.5" customHeight="1">
      <c r="A266" s="40"/>
      <c r="B266" s="41"/>
      <c r="C266" s="199" t="s">
        <v>487</v>
      </c>
      <c r="D266" s="199" t="s">
        <v>133</v>
      </c>
      <c r="E266" s="200" t="s">
        <v>488</v>
      </c>
      <c r="F266" s="201" t="s">
        <v>489</v>
      </c>
      <c r="G266" s="202" t="s">
        <v>453</v>
      </c>
      <c r="H266" s="203">
        <v>7</v>
      </c>
      <c r="I266" s="204"/>
      <c r="J266" s="205">
        <f>ROUND(I266*H266,2)</f>
        <v>0</v>
      </c>
      <c r="K266" s="201" t="s">
        <v>19</v>
      </c>
      <c r="L266" s="46"/>
      <c r="M266" s="206" t="s">
        <v>19</v>
      </c>
      <c r="N266" s="207" t="s">
        <v>44</v>
      </c>
      <c r="O266" s="86"/>
      <c r="P266" s="208">
        <f>O266*H266</f>
        <v>0</v>
      </c>
      <c r="Q266" s="208">
        <v>0.00012999999999999999</v>
      </c>
      <c r="R266" s="208">
        <f>Q266*H266</f>
        <v>0.00090999999999999989</v>
      </c>
      <c r="S266" s="208">
        <v>0</v>
      </c>
      <c r="T266" s="209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0" t="s">
        <v>222</v>
      </c>
      <c r="AT266" s="210" t="s">
        <v>133</v>
      </c>
      <c r="AU266" s="210" t="s">
        <v>139</v>
      </c>
      <c r="AY266" s="19" t="s">
        <v>130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9" t="s">
        <v>139</v>
      </c>
      <c r="BK266" s="211">
        <f>ROUND(I266*H266,2)</f>
        <v>0</v>
      </c>
      <c r="BL266" s="19" t="s">
        <v>222</v>
      </c>
      <c r="BM266" s="210" t="s">
        <v>490</v>
      </c>
    </row>
    <row r="267" s="2" customFormat="1" ht="16.5" customHeight="1">
      <c r="A267" s="40"/>
      <c r="B267" s="41"/>
      <c r="C267" s="251" t="s">
        <v>491</v>
      </c>
      <c r="D267" s="251" t="s">
        <v>244</v>
      </c>
      <c r="E267" s="252" t="s">
        <v>492</v>
      </c>
      <c r="F267" s="253" t="s">
        <v>493</v>
      </c>
      <c r="G267" s="254" t="s">
        <v>240</v>
      </c>
      <c r="H267" s="255">
        <v>7</v>
      </c>
      <c r="I267" s="256"/>
      <c r="J267" s="257">
        <f>ROUND(I267*H267,2)</f>
        <v>0</v>
      </c>
      <c r="K267" s="253" t="s">
        <v>19</v>
      </c>
      <c r="L267" s="258"/>
      <c r="M267" s="259" t="s">
        <v>19</v>
      </c>
      <c r="N267" s="260" t="s">
        <v>44</v>
      </c>
      <c r="O267" s="86"/>
      <c r="P267" s="208">
        <f>O267*H267</f>
        <v>0</v>
      </c>
      <c r="Q267" s="208">
        <v>0.00050000000000000001</v>
      </c>
      <c r="R267" s="208">
        <f>Q267*H267</f>
        <v>0.0035000000000000001</v>
      </c>
      <c r="S267" s="208">
        <v>0</v>
      </c>
      <c r="T267" s="209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0" t="s">
        <v>310</v>
      </c>
      <c r="AT267" s="210" t="s">
        <v>244</v>
      </c>
      <c r="AU267" s="210" t="s">
        <v>139</v>
      </c>
      <c r="AY267" s="19" t="s">
        <v>130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9" t="s">
        <v>139</v>
      </c>
      <c r="BK267" s="211">
        <f>ROUND(I267*H267,2)</f>
        <v>0</v>
      </c>
      <c r="BL267" s="19" t="s">
        <v>222</v>
      </c>
      <c r="BM267" s="210" t="s">
        <v>494</v>
      </c>
    </row>
    <row r="268" s="2" customFormat="1" ht="16.5" customHeight="1">
      <c r="A268" s="40"/>
      <c r="B268" s="41"/>
      <c r="C268" s="199" t="s">
        <v>495</v>
      </c>
      <c r="D268" s="199" t="s">
        <v>133</v>
      </c>
      <c r="E268" s="200" t="s">
        <v>496</v>
      </c>
      <c r="F268" s="201" t="s">
        <v>497</v>
      </c>
      <c r="G268" s="202" t="s">
        <v>453</v>
      </c>
      <c r="H268" s="203">
        <v>2</v>
      </c>
      <c r="I268" s="204"/>
      <c r="J268" s="205">
        <f>ROUND(I268*H268,2)</f>
        <v>0</v>
      </c>
      <c r="K268" s="201" t="s">
        <v>137</v>
      </c>
      <c r="L268" s="46"/>
      <c r="M268" s="206" t="s">
        <v>19</v>
      </c>
      <c r="N268" s="207" t="s">
        <v>44</v>
      </c>
      <c r="O268" s="86"/>
      <c r="P268" s="208">
        <f>O268*H268</f>
        <v>0</v>
      </c>
      <c r="Q268" s="208">
        <v>0</v>
      </c>
      <c r="R268" s="208">
        <f>Q268*H268</f>
        <v>0</v>
      </c>
      <c r="S268" s="208">
        <v>0.00156</v>
      </c>
      <c r="T268" s="209">
        <f>S268*H268</f>
        <v>0.0031199999999999999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0" t="s">
        <v>222</v>
      </c>
      <c r="AT268" s="210" t="s">
        <v>133</v>
      </c>
      <c r="AU268" s="210" t="s">
        <v>139</v>
      </c>
      <c r="AY268" s="19" t="s">
        <v>130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9" t="s">
        <v>139</v>
      </c>
      <c r="BK268" s="211">
        <f>ROUND(I268*H268,2)</f>
        <v>0</v>
      </c>
      <c r="BL268" s="19" t="s">
        <v>222</v>
      </c>
      <c r="BM268" s="210" t="s">
        <v>498</v>
      </c>
    </row>
    <row r="269" s="2" customFormat="1">
      <c r="A269" s="40"/>
      <c r="B269" s="41"/>
      <c r="C269" s="42"/>
      <c r="D269" s="212" t="s">
        <v>141</v>
      </c>
      <c r="E269" s="42"/>
      <c r="F269" s="213" t="s">
        <v>499</v>
      </c>
      <c r="G269" s="42"/>
      <c r="H269" s="42"/>
      <c r="I269" s="214"/>
      <c r="J269" s="42"/>
      <c r="K269" s="42"/>
      <c r="L269" s="46"/>
      <c r="M269" s="215"/>
      <c r="N269" s="216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141</v>
      </c>
      <c r="AU269" s="19" t="s">
        <v>139</v>
      </c>
    </row>
    <row r="270" s="2" customFormat="1" ht="16.5" customHeight="1">
      <c r="A270" s="40"/>
      <c r="B270" s="41"/>
      <c r="C270" s="199" t="s">
        <v>500</v>
      </c>
      <c r="D270" s="199" t="s">
        <v>133</v>
      </c>
      <c r="E270" s="200" t="s">
        <v>501</v>
      </c>
      <c r="F270" s="201" t="s">
        <v>502</v>
      </c>
      <c r="G270" s="202" t="s">
        <v>240</v>
      </c>
      <c r="H270" s="203">
        <v>1</v>
      </c>
      <c r="I270" s="204"/>
      <c r="J270" s="205">
        <f>ROUND(I270*H270,2)</f>
        <v>0</v>
      </c>
      <c r="K270" s="201" t="s">
        <v>137</v>
      </c>
      <c r="L270" s="46"/>
      <c r="M270" s="206" t="s">
        <v>19</v>
      </c>
      <c r="N270" s="207" t="s">
        <v>44</v>
      </c>
      <c r="O270" s="86"/>
      <c r="P270" s="208">
        <f>O270*H270</f>
        <v>0</v>
      </c>
      <c r="Q270" s="208">
        <v>0</v>
      </c>
      <c r="R270" s="208">
        <f>Q270*H270</f>
        <v>0</v>
      </c>
      <c r="S270" s="208">
        <v>0</v>
      </c>
      <c r="T270" s="209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0" t="s">
        <v>222</v>
      </c>
      <c r="AT270" s="210" t="s">
        <v>133</v>
      </c>
      <c r="AU270" s="210" t="s">
        <v>139</v>
      </c>
      <c r="AY270" s="19" t="s">
        <v>130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9" t="s">
        <v>139</v>
      </c>
      <c r="BK270" s="211">
        <f>ROUND(I270*H270,2)</f>
        <v>0</v>
      </c>
      <c r="BL270" s="19" t="s">
        <v>222</v>
      </c>
      <c r="BM270" s="210" t="s">
        <v>503</v>
      </c>
    </row>
    <row r="271" s="2" customFormat="1">
      <c r="A271" s="40"/>
      <c r="B271" s="41"/>
      <c r="C271" s="42"/>
      <c r="D271" s="212" t="s">
        <v>141</v>
      </c>
      <c r="E271" s="42"/>
      <c r="F271" s="213" t="s">
        <v>504</v>
      </c>
      <c r="G271" s="42"/>
      <c r="H271" s="42"/>
      <c r="I271" s="214"/>
      <c r="J271" s="42"/>
      <c r="K271" s="42"/>
      <c r="L271" s="46"/>
      <c r="M271" s="215"/>
      <c r="N271" s="216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141</v>
      </c>
      <c r="AU271" s="19" t="s">
        <v>139</v>
      </c>
    </row>
    <row r="272" s="2" customFormat="1" ht="16.5" customHeight="1">
      <c r="A272" s="40"/>
      <c r="B272" s="41"/>
      <c r="C272" s="251" t="s">
        <v>505</v>
      </c>
      <c r="D272" s="251" t="s">
        <v>244</v>
      </c>
      <c r="E272" s="252" t="s">
        <v>506</v>
      </c>
      <c r="F272" s="253" t="s">
        <v>507</v>
      </c>
      <c r="G272" s="254" t="s">
        <v>240</v>
      </c>
      <c r="H272" s="255">
        <v>1</v>
      </c>
      <c r="I272" s="256"/>
      <c r="J272" s="257">
        <f>ROUND(I272*H272,2)</f>
        <v>0</v>
      </c>
      <c r="K272" s="253" t="s">
        <v>137</v>
      </c>
      <c r="L272" s="258"/>
      <c r="M272" s="259" t="s">
        <v>19</v>
      </c>
      <c r="N272" s="260" t="s">
        <v>44</v>
      </c>
      <c r="O272" s="86"/>
      <c r="P272" s="208">
        <f>O272*H272</f>
        <v>0</v>
      </c>
      <c r="Q272" s="208">
        <v>0.0018</v>
      </c>
      <c r="R272" s="208">
        <f>Q272*H272</f>
        <v>0.0018</v>
      </c>
      <c r="S272" s="208">
        <v>0</v>
      </c>
      <c r="T272" s="209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0" t="s">
        <v>310</v>
      </c>
      <c r="AT272" s="210" t="s">
        <v>244</v>
      </c>
      <c r="AU272" s="210" t="s">
        <v>139</v>
      </c>
      <c r="AY272" s="19" t="s">
        <v>130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9" t="s">
        <v>139</v>
      </c>
      <c r="BK272" s="211">
        <f>ROUND(I272*H272,2)</f>
        <v>0</v>
      </c>
      <c r="BL272" s="19" t="s">
        <v>222</v>
      </c>
      <c r="BM272" s="210" t="s">
        <v>508</v>
      </c>
    </row>
    <row r="273" s="2" customFormat="1" ht="16.5" customHeight="1">
      <c r="A273" s="40"/>
      <c r="B273" s="41"/>
      <c r="C273" s="199" t="s">
        <v>509</v>
      </c>
      <c r="D273" s="199" t="s">
        <v>133</v>
      </c>
      <c r="E273" s="200" t="s">
        <v>510</v>
      </c>
      <c r="F273" s="201" t="s">
        <v>511</v>
      </c>
      <c r="G273" s="202" t="s">
        <v>240</v>
      </c>
      <c r="H273" s="203">
        <v>1</v>
      </c>
      <c r="I273" s="204"/>
      <c r="J273" s="205">
        <f>ROUND(I273*H273,2)</f>
        <v>0</v>
      </c>
      <c r="K273" s="201" t="s">
        <v>137</v>
      </c>
      <c r="L273" s="46"/>
      <c r="M273" s="206" t="s">
        <v>19</v>
      </c>
      <c r="N273" s="207" t="s">
        <v>44</v>
      </c>
      <c r="O273" s="86"/>
      <c r="P273" s="208">
        <f>O273*H273</f>
        <v>0</v>
      </c>
      <c r="Q273" s="208">
        <v>4.0000000000000003E-05</v>
      </c>
      <c r="R273" s="208">
        <f>Q273*H273</f>
        <v>4.0000000000000003E-05</v>
      </c>
      <c r="S273" s="208">
        <v>0</v>
      </c>
      <c r="T273" s="209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0" t="s">
        <v>222</v>
      </c>
      <c r="AT273" s="210" t="s">
        <v>133</v>
      </c>
      <c r="AU273" s="210" t="s">
        <v>139</v>
      </c>
      <c r="AY273" s="19" t="s">
        <v>130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9" t="s">
        <v>139</v>
      </c>
      <c r="BK273" s="211">
        <f>ROUND(I273*H273,2)</f>
        <v>0</v>
      </c>
      <c r="BL273" s="19" t="s">
        <v>222</v>
      </c>
      <c r="BM273" s="210" t="s">
        <v>512</v>
      </c>
    </row>
    <row r="274" s="2" customFormat="1">
      <c r="A274" s="40"/>
      <c r="B274" s="41"/>
      <c r="C274" s="42"/>
      <c r="D274" s="212" t="s">
        <v>141</v>
      </c>
      <c r="E274" s="42"/>
      <c r="F274" s="213" t="s">
        <v>513</v>
      </c>
      <c r="G274" s="42"/>
      <c r="H274" s="42"/>
      <c r="I274" s="214"/>
      <c r="J274" s="42"/>
      <c r="K274" s="42"/>
      <c r="L274" s="46"/>
      <c r="M274" s="215"/>
      <c r="N274" s="216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141</v>
      </c>
      <c r="AU274" s="19" t="s">
        <v>139</v>
      </c>
    </row>
    <row r="275" s="2" customFormat="1" ht="16.5" customHeight="1">
      <c r="A275" s="40"/>
      <c r="B275" s="41"/>
      <c r="C275" s="251" t="s">
        <v>514</v>
      </c>
      <c r="D275" s="251" t="s">
        <v>244</v>
      </c>
      <c r="E275" s="252" t="s">
        <v>515</v>
      </c>
      <c r="F275" s="253" t="s">
        <v>516</v>
      </c>
      <c r="G275" s="254" t="s">
        <v>240</v>
      </c>
      <c r="H275" s="255">
        <v>1</v>
      </c>
      <c r="I275" s="256"/>
      <c r="J275" s="257">
        <f>ROUND(I275*H275,2)</f>
        <v>0</v>
      </c>
      <c r="K275" s="253" t="s">
        <v>137</v>
      </c>
      <c r="L275" s="258"/>
      <c r="M275" s="259" t="s">
        <v>19</v>
      </c>
      <c r="N275" s="260" t="s">
        <v>44</v>
      </c>
      <c r="O275" s="86"/>
      <c r="P275" s="208">
        <f>O275*H275</f>
        <v>0</v>
      </c>
      <c r="Q275" s="208">
        <v>0.00147</v>
      </c>
      <c r="R275" s="208">
        <f>Q275*H275</f>
        <v>0.00147</v>
      </c>
      <c r="S275" s="208">
        <v>0</v>
      </c>
      <c r="T275" s="209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0" t="s">
        <v>310</v>
      </c>
      <c r="AT275" s="210" t="s">
        <v>244</v>
      </c>
      <c r="AU275" s="210" t="s">
        <v>139</v>
      </c>
      <c r="AY275" s="19" t="s">
        <v>130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9" t="s">
        <v>139</v>
      </c>
      <c r="BK275" s="211">
        <f>ROUND(I275*H275,2)</f>
        <v>0</v>
      </c>
      <c r="BL275" s="19" t="s">
        <v>222</v>
      </c>
      <c r="BM275" s="210" t="s">
        <v>517</v>
      </c>
    </row>
    <row r="276" s="2" customFormat="1" ht="16.5" customHeight="1">
      <c r="A276" s="40"/>
      <c r="B276" s="41"/>
      <c r="C276" s="199" t="s">
        <v>518</v>
      </c>
      <c r="D276" s="199" t="s">
        <v>133</v>
      </c>
      <c r="E276" s="200" t="s">
        <v>519</v>
      </c>
      <c r="F276" s="201" t="s">
        <v>520</v>
      </c>
      <c r="G276" s="202" t="s">
        <v>453</v>
      </c>
      <c r="H276" s="203">
        <v>1</v>
      </c>
      <c r="I276" s="204"/>
      <c r="J276" s="205">
        <f>ROUND(I276*H276,2)</f>
        <v>0</v>
      </c>
      <c r="K276" s="201" t="s">
        <v>137</v>
      </c>
      <c r="L276" s="46"/>
      <c r="M276" s="206" t="s">
        <v>19</v>
      </c>
      <c r="N276" s="207" t="s">
        <v>44</v>
      </c>
      <c r="O276" s="86"/>
      <c r="P276" s="208">
        <f>O276*H276</f>
        <v>0</v>
      </c>
      <c r="Q276" s="208">
        <v>0.00012</v>
      </c>
      <c r="R276" s="208">
        <f>Q276*H276</f>
        <v>0.00012</v>
      </c>
      <c r="S276" s="208">
        <v>0</v>
      </c>
      <c r="T276" s="209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0" t="s">
        <v>222</v>
      </c>
      <c r="AT276" s="210" t="s">
        <v>133</v>
      </c>
      <c r="AU276" s="210" t="s">
        <v>139</v>
      </c>
      <c r="AY276" s="19" t="s">
        <v>130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9" t="s">
        <v>139</v>
      </c>
      <c r="BK276" s="211">
        <f>ROUND(I276*H276,2)</f>
        <v>0</v>
      </c>
      <c r="BL276" s="19" t="s">
        <v>222</v>
      </c>
      <c r="BM276" s="210" t="s">
        <v>521</v>
      </c>
    </row>
    <row r="277" s="2" customFormat="1">
      <c r="A277" s="40"/>
      <c r="B277" s="41"/>
      <c r="C277" s="42"/>
      <c r="D277" s="212" t="s">
        <v>141</v>
      </c>
      <c r="E277" s="42"/>
      <c r="F277" s="213" t="s">
        <v>522</v>
      </c>
      <c r="G277" s="42"/>
      <c r="H277" s="42"/>
      <c r="I277" s="214"/>
      <c r="J277" s="42"/>
      <c r="K277" s="42"/>
      <c r="L277" s="46"/>
      <c r="M277" s="215"/>
      <c r="N277" s="216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141</v>
      </c>
      <c r="AU277" s="19" t="s">
        <v>139</v>
      </c>
    </row>
    <row r="278" s="2" customFormat="1" ht="16.5" customHeight="1">
      <c r="A278" s="40"/>
      <c r="B278" s="41"/>
      <c r="C278" s="251" t="s">
        <v>523</v>
      </c>
      <c r="D278" s="251" t="s">
        <v>244</v>
      </c>
      <c r="E278" s="252" t="s">
        <v>524</v>
      </c>
      <c r="F278" s="253" t="s">
        <v>525</v>
      </c>
      <c r="G278" s="254" t="s">
        <v>240</v>
      </c>
      <c r="H278" s="255">
        <v>1</v>
      </c>
      <c r="I278" s="256"/>
      <c r="J278" s="257">
        <f>ROUND(I278*H278,2)</f>
        <v>0</v>
      </c>
      <c r="K278" s="253" t="s">
        <v>137</v>
      </c>
      <c r="L278" s="258"/>
      <c r="M278" s="259" t="s">
        <v>19</v>
      </c>
      <c r="N278" s="260" t="s">
        <v>44</v>
      </c>
      <c r="O278" s="86"/>
      <c r="P278" s="208">
        <f>O278*H278</f>
        <v>0</v>
      </c>
      <c r="Q278" s="208">
        <v>0.0030500000000000002</v>
      </c>
      <c r="R278" s="208">
        <f>Q278*H278</f>
        <v>0.0030500000000000002</v>
      </c>
      <c r="S278" s="208">
        <v>0</v>
      </c>
      <c r="T278" s="209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0" t="s">
        <v>310</v>
      </c>
      <c r="AT278" s="210" t="s">
        <v>244</v>
      </c>
      <c r="AU278" s="210" t="s">
        <v>139</v>
      </c>
      <c r="AY278" s="19" t="s">
        <v>130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9" t="s">
        <v>139</v>
      </c>
      <c r="BK278" s="211">
        <f>ROUND(I278*H278,2)</f>
        <v>0</v>
      </c>
      <c r="BL278" s="19" t="s">
        <v>222</v>
      </c>
      <c r="BM278" s="210" t="s">
        <v>526</v>
      </c>
    </row>
    <row r="279" s="2" customFormat="1" ht="21.75" customHeight="1">
      <c r="A279" s="40"/>
      <c r="B279" s="41"/>
      <c r="C279" s="199" t="s">
        <v>527</v>
      </c>
      <c r="D279" s="199" t="s">
        <v>133</v>
      </c>
      <c r="E279" s="200" t="s">
        <v>528</v>
      </c>
      <c r="F279" s="201" t="s">
        <v>529</v>
      </c>
      <c r="G279" s="202" t="s">
        <v>240</v>
      </c>
      <c r="H279" s="203">
        <v>3</v>
      </c>
      <c r="I279" s="204"/>
      <c r="J279" s="205">
        <f>ROUND(I279*H279,2)</f>
        <v>0</v>
      </c>
      <c r="K279" s="201" t="s">
        <v>137</v>
      </c>
      <c r="L279" s="46"/>
      <c r="M279" s="206" t="s">
        <v>19</v>
      </c>
      <c r="N279" s="207" t="s">
        <v>44</v>
      </c>
      <c r="O279" s="86"/>
      <c r="P279" s="208">
        <f>O279*H279</f>
        <v>0</v>
      </c>
      <c r="Q279" s="208">
        <v>0.00019000000000000001</v>
      </c>
      <c r="R279" s="208">
        <f>Q279*H279</f>
        <v>0.00056999999999999998</v>
      </c>
      <c r="S279" s="208">
        <v>0</v>
      </c>
      <c r="T279" s="209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0" t="s">
        <v>222</v>
      </c>
      <c r="AT279" s="210" t="s">
        <v>133</v>
      </c>
      <c r="AU279" s="210" t="s">
        <v>139</v>
      </c>
      <c r="AY279" s="19" t="s">
        <v>130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9" t="s">
        <v>139</v>
      </c>
      <c r="BK279" s="211">
        <f>ROUND(I279*H279,2)</f>
        <v>0</v>
      </c>
      <c r="BL279" s="19" t="s">
        <v>222</v>
      </c>
      <c r="BM279" s="210" t="s">
        <v>530</v>
      </c>
    </row>
    <row r="280" s="2" customFormat="1">
      <c r="A280" s="40"/>
      <c r="B280" s="41"/>
      <c r="C280" s="42"/>
      <c r="D280" s="212" t="s">
        <v>141</v>
      </c>
      <c r="E280" s="42"/>
      <c r="F280" s="213" t="s">
        <v>531</v>
      </c>
      <c r="G280" s="42"/>
      <c r="H280" s="42"/>
      <c r="I280" s="214"/>
      <c r="J280" s="42"/>
      <c r="K280" s="42"/>
      <c r="L280" s="46"/>
      <c r="M280" s="215"/>
      <c r="N280" s="216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141</v>
      </c>
      <c r="AU280" s="19" t="s">
        <v>139</v>
      </c>
    </row>
    <row r="281" s="2" customFormat="1" ht="16.5" customHeight="1">
      <c r="A281" s="40"/>
      <c r="B281" s="41"/>
      <c r="C281" s="251" t="s">
        <v>532</v>
      </c>
      <c r="D281" s="251" t="s">
        <v>244</v>
      </c>
      <c r="E281" s="252" t="s">
        <v>533</v>
      </c>
      <c r="F281" s="253" t="s">
        <v>534</v>
      </c>
      <c r="G281" s="254" t="s">
        <v>240</v>
      </c>
      <c r="H281" s="255">
        <v>1</v>
      </c>
      <c r="I281" s="256"/>
      <c r="J281" s="257">
        <f>ROUND(I281*H281,2)</f>
        <v>0</v>
      </c>
      <c r="K281" s="253" t="s">
        <v>137</v>
      </c>
      <c r="L281" s="258"/>
      <c r="M281" s="259" t="s">
        <v>19</v>
      </c>
      <c r="N281" s="260" t="s">
        <v>44</v>
      </c>
      <c r="O281" s="86"/>
      <c r="P281" s="208">
        <f>O281*H281</f>
        <v>0</v>
      </c>
      <c r="Q281" s="208">
        <v>0.00038999999999999999</v>
      </c>
      <c r="R281" s="208">
        <f>Q281*H281</f>
        <v>0.00038999999999999999</v>
      </c>
      <c r="S281" s="208">
        <v>0</v>
      </c>
      <c r="T281" s="209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0" t="s">
        <v>310</v>
      </c>
      <c r="AT281" s="210" t="s">
        <v>244</v>
      </c>
      <c r="AU281" s="210" t="s">
        <v>139</v>
      </c>
      <c r="AY281" s="19" t="s">
        <v>130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9" t="s">
        <v>139</v>
      </c>
      <c r="BK281" s="211">
        <f>ROUND(I281*H281,2)</f>
        <v>0</v>
      </c>
      <c r="BL281" s="19" t="s">
        <v>222</v>
      </c>
      <c r="BM281" s="210" t="s">
        <v>535</v>
      </c>
    </row>
    <row r="282" s="2" customFormat="1" ht="24.15" customHeight="1">
      <c r="A282" s="40"/>
      <c r="B282" s="41"/>
      <c r="C282" s="251" t="s">
        <v>536</v>
      </c>
      <c r="D282" s="251" t="s">
        <v>244</v>
      </c>
      <c r="E282" s="252" t="s">
        <v>537</v>
      </c>
      <c r="F282" s="253" t="s">
        <v>538</v>
      </c>
      <c r="G282" s="254" t="s">
        <v>240</v>
      </c>
      <c r="H282" s="255">
        <v>1</v>
      </c>
      <c r="I282" s="256"/>
      <c r="J282" s="257">
        <f>ROUND(I282*H282,2)</f>
        <v>0</v>
      </c>
      <c r="K282" s="253" t="s">
        <v>137</v>
      </c>
      <c r="L282" s="258"/>
      <c r="M282" s="259" t="s">
        <v>19</v>
      </c>
      <c r="N282" s="260" t="s">
        <v>44</v>
      </c>
      <c r="O282" s="86"/>
      <c r="P282" s="208">
        <f>O282*H282</f>
        <v>0</v>
      </c>
      <c r="Q282" s="208">
        <v>0.00032000000000000003</v>
      </c>
      <c r="R282" s="208">
        <f>Q282*H282</f>
        <v>0.00032000000000000003</v>
      </c>
      <c r="S282" s="208">
        <v>0</v>
      </c>
      <c r="T282" s="209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0" t="s">
        <v>310</v>
      </c>
      <c r="AT282" s="210" t="s">
        <v>244</v>
      </c>
      <c r="AU282" s="210" t="s">
        <v>139</v>
      </c>
      <c r="AY282" s="19" t="s">
        <v>130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9" t="s">
        <v>139</v>
      </c>
      <c r="BK282" s="211">
        <f>ROUND(I282*H282,2)</f>
        <v>0</v>
      </c>
      <c r="BL282" s="19" t="s">
        <v>222</v>
      </c>
      <c r="BM282" s="210" t="s">
        <v>539</v>
      </c>
    </row>
    <row r="283" s="2" customFormat="1" ht="16.5" customHeight="1">
      <c r="A283" s="40"/>
      <c r="B283" s="41"/>
      <c r="C283" s="251" t="s">
        <v>540</v>
      </c>
      <c r="D283" s="251" t="s">
        <v>244</v>
      </c>
      <c r="E283" s="252" t="s">
        <v>541</v>
      </c>
      <c r="F283" s="253" t="s">
        <v>542</v>
      </c>
      <c r="G283" s="254" t="s">
        <v>240</v>
      </c>
      <c r="H283" s="255">
        <v>1</v>
      </c>
      <c r="I283" s="256"/>
      <c r="J283" s="257">
        <f>ROUND(I283*H283,2)</f>
        <v>0</v>
      </c>
      <c r="K283" s="253" t="s">
        <v>137</v>
      </c>
      <c r="L283" s="258"/>
      <c r="M283" s="259" t="s">
        <v>19</v>
      </c>
      <c r="N283" s="260" t="s">
        <v>44</v>
      </c>
      <c r="O283" s="86"/>
      <c r="P283" s="208">
        <f>O283*H283</f>
        <v>0</v>
      </c>
      <c r="Q283" s="208">
        <v>0.00024000000000000001</v>
      </c>
      <c r="R283" s="208">
        <f>Q283*H283</f>
        <v>0.00024000000000000001</v>
      </c>
      <c r="S283" s="208">
        <v>0</v>
      </c>
      <c r="T283" s="209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0" t="s">
        <v>310</v>
      </c>
      <c r="AT283" s="210" t="s">
        <v>244</v>
      </c>
      <c r="AU283" s="210" t="s">
        <v>139</v>
      </c>
      <c r="AY283" s="19" t="s">
        <v>130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9" t="s">
        <v>139</v>
      </c>
      <c r="BK283" s="211">
        <f>ROUND(I283*H283,2)</f>
        <v>0</v>
      </c>
      <c r="BL283" s="19" t="s">
        <v>222</v>
      </c>
      <c r="BM283" s="210" t="s">
        <v>543</v>
      </c>
    </row>
    <row r="284" s="2" customFormat="1" ht="16.5" customHeight="1">
      <c r="A284" s="40"/>
      <c r="B284" s="41"/>
      <c r="C284" s="199" t="s">
        <v>544</v>
      </c>
      <c r="D284" s="199" t="s">
        <v>133</v>
      </c>
      <c r="E284" s="200" t="s">
        <v>545</v>
      </c>
      <c r="F284" s="201" t="s">
        <v>546</v>
      </c>
      <c r="G284" s="202" t="s">
        <v>240</v>
      </c>
      <c r="H284" s="203">
        <v>2</v>
      </c>
      <c r="I284" s="204"/>
      <c r="J284" s="205">
        <f>ROUND(I284*H284,2)</f>
        <v>0</v>
      </c>
      <c r="K284" s="201" t="s">
        <v>137</v>
      </c>
      <c r="L284" s="46"/>
      <c r="M284" s="206" t="s">
        <v>19</v>
      </c>
      <c r="N284" s="207" t="s">
        <v>44</v>
      </c>
      <c r="O284" s="86"/>
      <c r="P284" s="208">
        <f>O284*H284</f>
        <v>0</v>
      </c>
      <c r="Q284" s="208">
        <v>9.0000000000000006E-05</v>
      </c>
      <c r="R284" s="208">
        <f>Q284*H284</f>
        <v>0.00018000000000000001</v>
      </c>
      <c r="S284" s="208">
        <v>0</v>
      </c>
      <c r="T284" s="209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0" t="s">
        <v>222</v>
      </c>
      <c r="AT284" s="210" t="s">
        <v>133</v>
      </c>
      <c r="AU284" s="210" t="s">
        <v>139</v>
      </c>
      <c r="AY284" s="19" t="s">
        <v>130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9" t="s">
        <v>139</v>
      </c>
      <c r="BK284" s="211">
        <f>ROUND(I284*H284,2)</f>
        <v>0</v>
      </c>
      <c r="BL284" s="19" t="s">
        <v>222</v>
      </c>
      <c r="BM284" s="210" t="s">
        <v>547</v>
      </c>
    </row>
    <row r="285" s="2" customFormat="1">
      <c r="A285" s="40"/>
      <c r="B285" s="41"/>
      <c r="C285" s="42"/>
      <c r="D285" s="212" t="s">
        <v>141</v>
      </c>
      <c r="E285" s="42"/>
      <c r="F285" s="213" t="s">
        <v>548</v>
      </c>
      <c r="G285" s="42"/>
      <c r="H285" s="42"/>
      <c r="I285" s="214"/>
      <c r="J285" s="42"/>
      <c r="K285" s="42"/>
      <c r="L285" s="46"/>
      <c r="M285" s="215"/>
      <c r="N285" s="216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141</v>
      </c>
      <c r="AU285" s="19" t="s">
        <v>139</v>
      </c>
    </row>
    <row r="286" s="2" customFormat="1" ht="16.5" customHeight="1">
      <c r="A286" s="40"/>
      <c r="B286" s="41"/>
      <c r="C286" s="199" t="s">
        <v>549</v>
      </c>
      <c r="D286" s="199" t="s">
        <v>133</v>
      </c>
      <c r="E286" s="200" t="s">
        <v>550</v>
      </c>
      <c r="F286" s="201" t="s">
        <v>551</v>
      </c>
      <c r="G286" s="202" t="s">
        <v>240</v>
      </c>
      <c r="H286" s="203">
        <v>1</v>
      </c>
      <c r="I286" s="204"/>
      <c r="J286" s="205">
        <f>ROUND(I286*H286,2)</f>
        <v>0</v>
      </c>
      <c r="K286" s="201" t="s">
        <v>137</v>
      </c>
      <c r="L286" s="46"/>
      <c r="M286" s="206" t="s">
        <v>19</v>
      </c>
      <c r="N286" s="207" t="s">
        <v>44</v>
      </c>
      <c r="O286" s="86"/>
      <c r="P286" s="208">
        <f>O286*H286</f>
        <v>0</v>
      </c>
      <c r="Q286" s="208">
        <v>0.00031</v>
      </c>
      <c r="R286" s="208">
        <f>Q286*H286</f>
        <v>0.00031</v>
      </c>
      <c r="S286" s="208">
        <v>0</v>
      </c>
      <c r="T286" s="209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0" t="s">
        <v>222</v>
      </c>
      <c r="AT286" s="210" t="s">
        <v>133</v>
      </c>
      <c r="AU286" s="210" t="s">
        <v>139</v>
      </c>
      <c r="AY286" s="19" t="s">
        <v>130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9" t="s">
        <v>139</v>
      </c>
      <c r="BK286" s="211">
        <f>ROUND(I286*H286,2)</f>
        <v>0</v>
      </c>
      <c r="BL286" s="19" t="s">
        <v>222</v>
      </c>
      <c r="BM286" s="210" t="s">
        <v>552</v>
      </c>
    </row>
    <row r="287" s="2" customFormat="1">
      <c r="A287" s="40"/>
      <c r="B287" s="41"/>
      <c r="C287" s="42"/>
      <c r="D287" s="212" t="s">
        <v>141</v>
      </c>
      <c r="E287" s="42"/>
      <c r="F287" s="213" t="s">
        <v>553</v>
      </c>
      <c r="G287" s="42"/>
      <c r="H287" s="42"/>
      <c r="I287" s="214"/>
      <c r="J287" s="42"/>
      <c r="K287" s="42"/>
      <c r="L287" s="46"/>
      <c r="M287" s="215"/>
      <c r="N287" s="216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141</v>
      </c>
      <c r="AU287" s="19" t="s">
        <v>139</v>
      </c>
    </row>
    <row r="288" s="2" customFormat="1" ht="24.15" customHeight="1">
      <c r="A288" s="40"/>
      <c r="B288" s="41"/>
      <c r="C288" s="199" t="s">
        <v>554</v>
      </c>
      <c r="D288" s="199" t="s">
        <v>133</v>
      </c>
      <c r="E288" s="200" t="s">
        <v>555</v>
      </c>
      <c r="F288" s="201" t="s">
        <v>556</v>
      </c>
      <c r="G288" s="202" t="s">
        <v>356</v>
      </c>
      <c r="H288" s="261"/>
      <c r="I288" s="204"/>
      <c r="J288" s="205">
        <f>ROUND(I288*H288,2)</f>
        <v>0</v>
      </c>
      <c r="K288" s="201" t="s">
        <v>137</v>
      </c>
      <c r="L288" s="46"/>
      <c r="M288" s="206" t="s">
        <v>19</v>
      </c>
      <c r="N288" s="207" t="s">
        <v>44</v>
      </c>
      <c r="O288" s="86"/>
      <c r="P288" s="208">
        <f>O288*H288</f>
        <v>0</v>
      </c>
      <c r="Q288" s="208">
        <v>0</v>
      </c>
      <c r="R288" s="208">
        <f>Q288*H288</f>
        <v>0</v>
      </c>
      <c r="S288" s="208">
        <v>0</v>
      </c>
      <c r="T288" s="209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0" t="s">
        <v>222</v>
      </c>
      <c r="AT288" s="210" t="s">
        <v>133</v>
      </c>
      <c r="AU288" s="210" t="s">
        <v>139</v>
      </c>
      <c r="AY288" s="19" t="s">
        <v>130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9" t="s">
        <v>139</v>
      </c>
      <c r="BK288" s="211">
        <f>ROUND(I288*H288,2)</f>
        <v>0</v>
      </c>
      <c r="BL288" s="19" t="s">
        <v>222</v>
      </c>
      <c r="BM288" s="210" t="s">
        <v>557</v>
      </c>
    </row>
    <row r="289" s="2" customFormat="1">
      <c r="A289" s="40"/>
      <c r="B289" s="41"/>
      <c r="C289" s="42"/>
      <c r="D289" s="212" t="s">
        <v>141</v>
      </c>
      <c r="E289" s="42"/>
      <c r="F289" s="213" t="s">
        <v>558</v>
      </c>
      <c r="G289" s="42"/>
      <c r="H289" s="42"/>
      <c r="I289" s="214"/>
      <c r="J289" s="42"/>
      <c r="K289" s="42"/>
      <c r="L289" s="46"/>
      <c r="M289" s="215"/>
      <c r="N289" s="216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141</v>
      </c>
      <c r="AU289" s="19" t="s">
        <v>139</v>
      </c>
    </row>
    <row r="290" s="12" customFormat="1" ht="22.8" customHeight="1">
      <c r="A290" s="12"/>
      <c r="B290" s="183"/>
      <c r="C290" s="184"/>
      <c r="D290" s="185" t="s">
        <v>71</v>
      </c>
      <c r="E290" s="197" t="s">
        <v>559</v>
      </c>
      <c r="F290" s="197" t="s">
        <v>560</v>
      </c>
      <c r="G290" s="184"/>
      <c r="H290" s="184"/>
      <c r="I290" s="187"/>
      <c r="J290" s="198">
        <f>BK290</f>
        <v>0</v>
      </c>
      <c r="K290" s="184"/>
      <c r="L290" s="189"/>
      <c r="M290" s="190"/>
      <c r="N290" s="191"/>
      <c r="O290" s="191"/>
      <c r="P290" s="192">
        <f>SUM(P291:P294)</f>
        <v>0</v>
      </c>
      <c r="Q290" s="191"/>
      <c r="R290" s="192">
        <f>SUM(R291:R294)</f>
        <v>0.0091999999999999998</v>
      </c>
      <c r="S290" s="191"/>
      <c r="T290" s="193">
        <f>SUM(T291:T294)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94" t="s">
        <v>139</v>
      </c>
      <c r="AT290" s="195" t="s">
        <v>71</v>
      </c>
      <c r="AU290" s="195" t="s">
        <v>77</v>
      </c>
      <c r="AY290" s="194" t="s">
        <v>130</v>
      </c>
      <c r="BK290" s="196">
        <f>SUM(BK291:BK294)</f>
        <v>0</v>
      </c>
    </row>
    <row r="291" s="2" customFormat="1" ht="16.5" customHeight="1">
      <c r="A291" s="40"/>
      <c r="B291" s="41"/>
      <c r="C291" s="199" t="s">
        <v>561</v>
      </c>
      <c r="D291" s="199" t="s">
        <v>133</v>
      </c>
      <c r="E291" s="200" t="s">
        <v>562</v>
      </c>
      <c r="F291" s="201" t="s">
        <v>563</v>
      </c>
      <c r="G291" s="202" t="s">
        <v>240</v>
      </c>
      <c r="H291" s="203">
        <v>1</v>
      </c>
      <c r="I291" s="204"/>
      <c r="J291" s="205">
        <f>ROUND(I291*H291,2)</f>
        <v>0</v>
      </c>
      <c r="K291" s="201" t="s">
        <v>19</v>
      </c>
      <c r="L291" s="46"/>
      <c r="M291" s="206" t="s">
        <v>19</v>
      </c>
      <c r="N291" s="207" t="s">
        <v>44</v>
      </c>
      <c r="O291" s="86"/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9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0" t="s">
        <v>222</v>
      </c>
      <c r="AT291" s="210" t="s">
        <v>133</v>
      </c>
      <c r="AU291" s="210" t="s">
        <v>139</v>
      </c>
      <c r="AY291" s="19" t="s">
        <v>130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9" t="s">
        <v>139</v>
      </c>
      <c r="BK291" s="211">
        <f>ROUND(I291*H291,2)</f>
        <v>0</v>
      </c>
      <c r="BL291" s="19" t="s">
        <v>222</v>
      </c>
      <c r="BM291" s="210" t="s">
        <v>564</v>
      </c>
    </row>
    <row r="292" s="2" customFormat="1" ht="21.75" customHeight="1">
      <c r="A292" s="40"/>
      <c r="B292" s="41"/>
      <c r="C292" s="199" t="s">
        <v>565</v>
      </c>
      <c r="D292" s="199" t="s">
        <v>133</v>
      </c>
      <c r="E292" s="200" t="s">
        <v>566</v>
      </c>
      <c r="F292" s="201" t="s">
        <v>567</v>
      </c>
      <c r="G292" s="202" t="s">
        <v>453</v>
      </c>
      <c r="H292" s="203">
        <v>1</v>
      </c>
      <c r="I292" s="204"/>
      <c r="J292" s="205">
        <f>ROUND(I292*H292,2)</f>
        <v>0</v>
      </c>
      <c r="K292" s="201" t="s">
        <v>19</v>
      </c>
      <c r="L292" s="46"/>
      <c r="M292" s="206" t="s">
        <v>19</v>
      </c>
      <c r="N292" s="207" t="s">
        <v>44</v>
      </c>
      <c r="O292" s="86"/>
      <c r="P292" s="208">
        <f>O292*H292</f>
        <v>0</v>
      </c>
      <c r="Q292" s="208">
        <v>0.0091999999999999998</v>
      </c>
      <c r="R292" s="208">
        <f>Q292*H292</f>
        <v>0.0091999999999999998</v>
      </c>
      <c r="S292" s="208">
        <v>0</v>
      </c>
      <c r="T292" s="209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0" t="s">
        <v>222</v>
      </c>
      <c r="AT292" s="210" t="s">
        <v>133</v>
      </c>
      <c r="AU292" s="210" t="s">
        <v>139</v>
      </c>
      <c r="AY292" s="19" t="s">
        <v>130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19" t="s">
        <v>139</v>
      </c>
      <c r="BK292" s="211">
        <f>ROUND(I292*H292,2)</f>
        <v>0</v>
      </c>
      <c r="BL292" s="19" t="s">
        <v>222</v>
      </c>
      <c r="BM292" s="210" t="s">
        <v>568</v>
      </c>
    </row>
    <row r="293" s="2" customFormat="1" ht="24.15" customHeight="1">
      <c r="A293" s="40"/>
      <c r="B293" s="41"/>
      <c r="C293" s="199" t="s">
        <v>569</v>
      </c>
      <c r="D293" s="199" t="s">
        <v>133</v>
      </c>
      <c r="E293" s="200" t="s">
        <v>570</v>
      </c>
      <c r="F293" s="201" t="s">
        <v>571</v>
      </c>
      <c r="G293" s="202" t="s">
        <v>356</v>
      </c>
      <c r="H293" s="261"/>
      <c r="I293" s="204"/>
      <c r="J293" s="205">
        <f>ROUND(I293*H293,2)</f>
        <v>0</v>
      </c>
      <c r="K293" s="201" t="s">
        <v>137</v>
      </c>
      <c r="L293" s="46"/>
      <c r="M293" s="206" t="s">
        <v>19</v>
      </c>
      <c r="N293" s="207" t="s">
        <v>44</v>
      </c>
      <c r="O293" s="86"/>
      <c r="P293" s="208">
        <f>O293*H293</f>
        <v>0</v>
      </c>
      <c r="Q293" s="208">
        <v>0</v>
      </c>
      <c r="R293" s="208">
        <f>Q293*H293</f>
        <v>0</v>
      </c>
      <c r="S293" s="208">
        <v>0</v>
      </c>
      <c r="T293" s="209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0" t="s">
        <v>222</v>
      </c>
      <c r="AT293" s="210" t="s">
        <v>133</v>
      </c>
      <c r="AU293" s="210" t="s">
        <v>139</v>
      </c>
      <c r="AY293" s="19" t="s">
        <v>130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9" t="s">
        <v>139</v>
      </c>
      <c r="BK293" s="211">
        <f>ROUND(I293*H293,2)</f>
        <v>0</v>
      </c>
      <c r="BL293" s="19" t="s">
        <v>222</v>
      </c>
      <c r="BM293" s="210" t="s">
        <v>572</v>
      </c>
    </row>
    <row r="294" s="2" customFormat="1">
      <c r="A294" s="40"/>
      <c r="B294" s="41"/>
      <c r="C294" s="42"/>
      <c r="D294" s="212" t="s">
        <v>141</v>
      </c>
      <c r="E294" s="42"/>
      <c r="F294" s="213" t="s">
        <v>573</v>
      </c>
      <c r="G294" s="42"/>
      <c r="H294" s="42"/>
      <c r="I294" s="214"/>
      <c r="J294" s="42"/>
      <c r="K294" s="42"/>
      <c r="L294" s="46"/>
      <c r="M294" s="215"/>
      <c r="N294" s="216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141</v>
      </c>
      <c r="AU294" s="19" t="s">
        <v>139</v>
      </c>
    </row>
    <row r="295" s="12" customFormat="1" ht="22.8" customHeight="1">
      <c r="A295" s="12"/>
      <c r="B295" s="183"/>
      <c r="C295" s="184"/>
      <c r="D295" s="185" t="s">
        <v>71</v>
      </c>
      <c r="E295" s="197" t="s">
        <v>574</v>
      </c>
      <c r="F295" s="197" t="s">
        <v>575</v>
      </c>
      <c r="G295" s="184"/>
      <c r="H295" s="184"/>
      <c r="I295" s="187"/>
      <c r="J295" s="198">
        <f>BK295</f>
        <v>0</v>
      </c>
      <c r="K295" s="184"/>
      <c r="L295" s="189"/>
      <c r="M295" s="190"/>
      <c r="N295" s="191"/>
      <c r="O295" s="191"/>
      <c r="P295" s="192">
        <f>SUM(P296:P302)</f>
        <v>0</v>
      </c>
      <c r="Q295" s="191"/>
      <c r="R295" s="192">
        <f>SUM(R296:R302)</f>
        <v>0.00068000000000000005</v>
      </c>
      <c r="S295" s="191"/>
      <c r="T295" s="193">
        <f>SUM(T296:T302)</f>
        <v>0.00191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94" t="s">
        <v>139</v>
      </c>
      <c r="AT295" s="195" t="s">
        <v>71</v>
      </c>
      <c r="AU295" s="195" t="s">
        <v>77</v>
      </c>
      <c r="AY295" s="194" t="s">
        <v>130</v>
      </c>
      <c r="BK295" s="196">
        <f>SUM(BK296:BK302)</f>
        <v>0</v>
      </c>
    </row>
    <row r="296" s="2" customFormat="1" ht="16.5" customHeight="1">
      <c r="A296" s="40"/>
      <c r="B296" s="41"/>
      <c r="C296" s="199" t="s">
        <v>576</v>
      </c>
      <c r="D296" s="199" t="s">
        <v>133</v>
      </c>
      <c r="E296" s="200" t="s">
        <v>577</v>
      </c>
      <c r="F296" s="201" t="s">
        <v>578</v>
      </c>
      <c r="G296" s="202" t="s">
        <v>240</v>
      </c>
      <c r="H296" s="203">
        <v>1</v>
      </c>
      <c r="I296" s="204"/>
      <c r="J296" s="205">
        <f>ROUND(I296*H296,2)</f>
        <v>0</v>
      </c>
      <c r="K296" s="201" t="s">
        <v>137</v>
      </c>
      <c r="L296" s="46"/>
      <c r="M296" s="206" t="s">
        <v>19</v>
      </c>
      <c r="N296" s="207" t="s">
        <v>44</v>
      </c>
      <c r="O296" s="86"/>
      <c r="P296" s="208">
        <f>O296*H296</f>
        <v>0</v>
      </c>
      <c r="Q296" s="208">
        <v>0.00027999999999999998</v>
      </c>
      <c r="R296" s="208">
        <f>Q296*H296</f>
        <v>0.00027999999999999998</v>
      </c>
      <c r="S296" s="208">
        <v>0</v>
      </c>
      <c r="T296" s="209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0" t="s">
        <v>222</v>
      </c>
      <c r="AT296" s="210" t="s">
        <v>133</v>
      </c>
      <c r="AU296" s="210" t="s">
        <v>139</v>
      </c>
      <c r="AY296" s="19" t="s">
        <v>130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9" t="s">
        <v>139</v>
      </c>
      <c r="BK296" s="211">
        <f>ROUND(I296*H296,2)</f>
        <v>0</v>
      </c>
      <c r="BL296" s="19" t="s">
        <v>222</v>
      </c>
      <c r="BM296" s="210" t="s">
        <v>579</v>
      </c>
    </row>
    <row r="297" s="2" customFormat="1">
      <c r="A297" s="40"/>
      <c r="B297" s="41"/>
      <c r="C297" s="42"/>
      <c r="D297" s="212" t="s">
        <v>141</v>
      </c>
      <c r="E297" s="42"/>
      <c r="F297" s="213" t="s">
        <v>580</v>
      </c>
      <c r="G297" s="42"/>
      <c r="H297" s="42"/>
      <c r="I297" s="214"/>
      <c r="J297" s="42"/>
      <c r="K297" s="42"/>
      <c r="L297" s="46"/>
      <c r="M297" s="215"/>
      <c r="N297" s="216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141</v>
      </c>
      <c r="AU297" s="19" t="s">
        <v>139</v>
      </c>
    </row>
    <row r="298" s="2" customFormat="1" ht="16.5" customHeight="1">
      <c r="A298" s="40"/>
      <c r="B298" s="41"/>
      <c r="C298" s="251" t="s">
        <v>581</v>
      </c>
      <c r="D298" s="251" t="s">
        <v>244</v>
      </c>
      <c r="E298" s="252" t="s">
        <v>582</v>
      </c>
      <c r="F298" s="253" t="s">
        <v>583</v>
      </c>
      <c r="G298" s="254" t="s">
        <v>240</v>
      </c>
      <c r="H298" s="255">
        <v>1</v>
      </c>
      <c r="I298" s="256"/>
      <c r="J298" s="257">
        <f>ROUND(I298*H298,2)</f>
        <v>0</v>
      </c>
      <c r="K298" s="253" t="s">
        <v>137</v>
      </c>
      <c r="L298" s="258"/>
      <c r="M298" s="259" t="s">
        <v>19</v>
      </c>
      <c r="N298" s="260" t="s">
        <v>44</v>
      </c>
      <c r="O298" s="86"/>
      <c r="P298" s="208">
        <f>O298*H298</f>
        <v>0</v>
      </c>
      <c r="Q298" s="208">
        <v>0.00040000000000000002</v>
      </c>
      <c r="R298" s="208">
        <f>Q298*H298</f>
        <v>0.00040000000000000002</v>
      </c>
      <c r="S298" s="208">
        <v>0</v>
      </c>
      <c r="T298" s="209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0" t="s">
        <v>310</v>
      </c>
      <c r="AT298" s="210" t="s">
        <v>244</v>
      </c>
      <c r="AU298" s="210" t="s">
        <v>139</v>
      </c>
      <c r="AY298" s="19" t="s">
        <v>130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9" t="s">
        <v>139</v>
      </c>
      <c r="BK298" s="211">
        <f>ROUND(I298*H298,2)</f>
        <v>0</v>
      </c>
      <c r="BL298" s="19" t="s">
        <v>222</v>
      </c>
      <c r="BM298" s="210" t="s">
        <v>584</v>
      </c>
    </row>
    <row r="299" s="2" customFormat="1" ht="16.5" customHeight="1">
      <c r="A299" s="40"/>
      <c r="B299" s="41"/>
      <c r="C299" s="199" t="s">
        <v>585</v>
      </c>
      <c r="D299" s="199" t="s">
        <v>133</v>
      </c>
      <c r="E299" s="200" t="s">
        <v>586</v>
      </c>
      <c r="F299" s="201" t="s">
        <v>587</v>
      </c>
      <c r="G299" s="202" t="s">
        <v>240</v>
      </c>
      <c r="H299" s="203">
        <v>1</v>
      </c>
      <c r="I299" s="204"/>
      <c r="J299" s="205">
        <f>ROUND(I299*H299,2)</f>
        <v>0</v>
      </c>
      <c r="K299" s="201" t="s">
        <v>137</v>
      </c>
      <c r="L299" s="46"/>
      <c r="M299" s="206" t="s">
        <v>19</v>
      </c>
      <c r="N299" s="207" t="s">
        <v>44</v>
      </c>
      <c r="O299" s="86"/>
      <c r="P299" s="208">
        <f>O299*H299</f>
        <v>0</v>
      </c>
      <c r="Q299" s="208">
        <v>0</v>
      </c>
      <c r="R299" s="208">
        <f>Q299*H299</f>
        <v>0</v>
      </c>
      <c r="S299" s="208">
        <v>0.00191</v>
      </c>
      <c r="T299" s="209">
        <f>S299*H299</f>
        <v>0.00191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0" t="s">
        <v>222</v>
      </c>
      <c r="AT299" s="210" t="s">
        <v>133</v>
      </c>
      <c r="AU299" s="210" t="s">
        <v>139</v>
      </c>
      <c r="AY299" s="19" t="s">
        <v>130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9" t="s">
        <v>139</v>
      </c>
      <c r="BK299" s="211">
        <f>ROUND(I299*H299,2)</f>
        <v>0</v>
      </c>
      <c r="BL299" s="19" t="s">
        <v>222</v>
      </c>
      <c r="BM299" s="210" t="s">
        <v>588</v>
      </c>
    </row>
    <row r="300" s="2" customFormat="1">
      <c r="A300" s="40"/>
      <c r="B300" s="41"/>
      <c r="C300" s="42"/>
      <c r="D300" s="212" t="s">
        <v>141</v>
      </c>
      <c r="E300" s="42"/>
      <c r="F300" s="213" t="s">
        <v>589</v>
      </c>
      <c r="G300" s="42"/>
      <c r="H300" s="42"/>
      <c r="I300" s="214"/>
      <c r="J300" s="42"/>
      <c r="K300" s="42"/>
      <c r="L300" s="46"/>
      <c r="M300" s="215"/>
      <c r="N300" s="216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141</v>
      </c>
      <c r="AU300" s="19" t="s">
        <v>139</v>
      </c>
    </row>
    <row r="301" s="2" customFormat="1" ht="24.15" customHeight="1">
      <c r="A301" s="40"/>
      <c r="B301" s="41"/>
      <c r="C301" s="199" t="s">
        <v>590</v>
      </c>
      <c r="D301" s="199" t="s">
        <v>133</v>
      </c>
      <c r="E301" s="200" t="s">
        <v>591</v>
      </c>
      <c r="F301" s="201" t="s">
        <v>592</v>
      </c>
      <c r="G301" s="202" t="s">
        <v>356</v>
      </c>
      <c r="H301" s="261"/>
      <c r="I301" s="204"/>
      <c r="J301" s="205">
        <f>ROUND(I301*H301,2)</f>
        <v>0</v>
      </c>
      <c r="K301" s="201" t="s">
        <v>137</v>
      </c>
      <c r="L301" s="46"/>
      <c r="M301" s="206" t="s">
        <v>19</v>
      </c>
      <c r="N301" s="207" t="s">
        <v>44</v>
      </c>
      <c r="O301" s="86"/>
      <c r="P301" s="208">
        <f>O301*H301</f>
        <v>0</v>
      </c>
      <c r="Q301" s="208">
        <v>0</v>
      </c>
      <c r="R301" s="208">
        <f>Q301*H301</f>
        <v>0</v>
      </c>
      <c r="S301" s="208">
        <v>0</v>
      </c>
      <c r="T301" s="209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0" t="s">
        <v>222</v>
      </c>
      <c r="AT301" s="210" t="s">
        <v>133</v>
      </c>
      <c r="AU301" s="210" t="s">
        <v>139</v>
      </c>
      <c r="AY301" s="19" t="s">
        <v>130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9" t="s">
        <v>139</v>
      </c>
      <c r="BK301" s="211">
        <f>ROUND(I301*H301,2)</f>
        <v>0</v>
      </c>
      <c r="BL301" s="19" t="s">
        <v>222</v>
      </c>
      <c r="BM301" s="210" t="s">
        <v>593</v>
      </c>
    </row>
    <row r="302" s="2" customFormat="1">
      <c r="A302" s="40"/>
      <c r="B302" s="41"/>
      <c r="C302" s="42"/>
      <c r="D302" s="212" t="s">
        <v>141</v>
      </c>
      <c r="E302" s="42"/>
      <c r="F302" s="213" t="s">
        <v>594</v>
      </c>
      <c r="G302" s="42"/>
      <c r="H302" s="42"/>
      <c r="I302" s="214"/>
      <c r="J302" s="42"/>
      <c r="K302" s="42"/>
      <c r="L302" s="46"/>
      <c r="M302" s="215"/>
      <c r="N302" s="216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141</v>
      </c>
      <c r="AU302" s="19" t="s">
        <v>139</v>
      </c>
    </row>
    <row r="303" s="12" customFormat="1" ht="22.8" customHeight="1">
      <c r="A303" s="12"/>
      <c r="B303" s="183"/>
      <c r="C303" s="184"/>
      <c r="D303" s="185" t="s">
        <v>71</v>
      </c>
      <c r="E303" s="197" t="s">
        <v>595</v>
      </c>
      <c r="F303" s="197" t="s">
        <v>596</v>
      </c>
      <c r="G303" s="184"/>
      <c r="H303" s="184"/>
      <c r="I303" s="187"/>
      <c r="J303" s="198">
        <f>BK303</f>
        <v>0</v>
      </c>
      <c r="K303" s="184"/>
      <c r="L303" s="189"/>
      <c r="M303" s="190"/>
      <c r="N303" s="191"/>
      <c r="O303" s="191"/>
      <c r="P303" s="192">
        <f>SUM(P304:P309)</f>
        <v>0</v>
      </c>
      <c r="Q303" s="191"/>
      <c r="R303" s="192">
        <f>SUM(R304:R309)</f>
        <v>4.0000000000000003E-05</v>
      </c>
      <c r="S303" s="191"/>
      <c r="T303" s="193">
        <f>SUM(T304:T309)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94" t="s">
        <v>139</v>
      </c>
      <c r="AT303" s="195" t="s">
        <v>71</v>
      </c>
      <c r="AU303" s="195" t="s">
        <v>77</v>
      </c>
      <c r="AY303" s="194" t="s">
        <v>130</v>
      </c>
      <c r="BK303" s="196">
        <f>SUM(BK304:BK309)</f>
        <v>0</v>
      </c>
    </row>
    <row r="304" s="2" customFormat="1" ht="16.5" customHeight="1">
      <c r="A304" s="40"/>
      <c r="B304" s="41"/>
      <c r="C304" s="199" t="s">
        <v>597</v>
      </c>
      <c r="D304" s="199" t="s">
        <v>133</v>
      </c>
      <c r="E304" s="200" t="s">
        <v>598</v>
      </c>
      <c r="F304" s="201" t="s">
        <v>599</v>
      </c>
      <c r="G304" s="202" t="s">
        <v>240</v>
      </c>
      <c r="H304" s="203">
        <v>1</v>
      </c>
      <c r="I304" s="204"/>
      <c r="J304" s="205">
        <f>ROUND(I304*H304,2)</f>
        <v>0</v>
      </c>
      <c r="K304" s="201" t="s">
        <v>137</v>
      </c>
      <c r="L304" s="46"/>
      <c r="M304" s="206" t="s">
        <v>19</v>
      </c>
      <c r="N304" s="207" t="s">
        <v>44</v>
      </c>
      <c r="O304" s="86"/>
      <c r="P304" s="208">
        <f>O304*H304</f>
        <v>0</v>
      </c>
      <c r="Q304" s="208">
        <v>2.0000000000000002E-05</v>
      </c>
      <c r="R304" s="208">
        <f>Q304*H304</f>
        <v>2.0000000000000002E-05</v>
      </c>
      <c r="S304" s="208">
        <v>0</v>
      </c>
      <c r="T304" s="209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0" t="s">
        <v>222</v>
      </c>
      <c r="AT304" s="210" t="s">
        <v>133</v>
      </c>
      <c r="AU304" s="210" t="s">
        <v>139</v>
      </c>
      <c r="AY304" s="19" t="s">
        <v>130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9" t="s">
        <v>139</v>
      </c>
      <c r="BK304" s="211">
        <f>ROUND(I304*H304,2)</f>
        <v>0</v>
      </c>
      <c r="BL304" s="19" t="s">
        <v>222</v>
      </c>
      <c r="BM304" s="210" t="s">
        <v>600</v>
      </c>
    </row>
    <row r="305" s="2" customFormat="1">
      <c r="A305" s="40"/>
      <c r="B305" s="41"/>
      <c r="C305" s="42"/>
      <c r="D305" s="212" t="s">
        <v>141</v>
      </c>
      <c r="E305" s="42"/>
      <c r="F305" s="213" t="s">
        <v>601</v>
      </c>
      <c r="G305" s="42"/>
      <c r="H305" s="42"/>
      <c r="I305" s="214"/>
      <c r="J305" s="42"/>
      <c r="K305" s="42"/>
      <c r="L305" s="46"/>
      <c r="M305" s="215"/>
      <c r="N305" s="216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141</v>
      </c>
      <c r="AU305" s="19" t="s">
        <v>139</v>
      </c>
    </row>
    <row r="306" s="2" customFormat="1" ht="16.5" customHeight="1">
      <c r="A306" s="40"/>
      <c r="B306" s="41"/>
      <c r="C306" s="199" t="s">
        <v>602</v>
      </c>
      <c r="D306" s="199" t="s">
        <v>133</v>
      </c>
      <c r="E306" s="200" t="s">
        <v>603</v>
      </c>
      <c r="F306" s="201" t="s">
        <v>604</v>
      </c>
      <c r="G306" s="202" t="s">
        <v>240</v>
      </c>
      <c r="H306" s="203">
        <v>1</v>
      </c>
      <c r="I306" s="204"/>
      <c r="J306" s="205">
        <f>ROUND(I306*H306,2)</f>
        <v>0</v>
      </c>
      <c r="K306" s="201" t="s">
        <v>605</v>
      </c>
      <c r="L306" s="46"/>
      <c r="M306" s="206" t="s">
        <v>19</v>
      </c>
      <c r="N306" s="207" t="s">
        <v>44</v>
      </c>
      <c r="O306" s="86"/>
      <c r="P306" s="208">
        <f>O306*H306</f>
        <v>0</v>
      </c>
      <c r="Q306" s="208">
        <v>2.0000000000000002E-05</v>
      </c>
      <c r="R306" s="208">
        <f>Q306*H306</f>
        <v>2.0000000000000002E-05</v>
      </c>
      <c r="S306" s="208">
        <v>0</v>
      </c>
      <c r="T306" s="209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0" t="s">
        <v>222</v>
      </c>
      <c r="AT306" s="210" t="s">
        <v>133</v>
      </c>
      <c r="AU306" s="210" t="s">
        <v>139</v>
      </c>
      <c r="AY306" s="19" t="s">
        <v>130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9" t="s">
        <v>139</v>
      </c>
      <c r="BK306" s="211">
        <f>ROUND(I306*H306,2)</f>
        <v>0</v>
      </c>
      <c r="BL306" s="19" t="s">
        <v>222</v>
      </c>
      <c r="BM306" s="210" t="s">
        <v>606</v>
      </c>
    </row>
    <row r="307" s="2" customFormat="1">
      <c r="A307" s="40"/>
      <c r="B307" s="41"/>
      <c r="C307" s="42"/>
      <c r="D307" s="212" t="s">
        <v>141</v>
      </c>
      <c r="E307" s="42"/>
      <c r="F307" s="213" t="s">
        <v>607</v>
      </c>
      <c r="G307" s="42"/>
      <c r="H307" s="42"/>
      <c r="I307" s="214"/>
      <c r="J307" s="42"/>
      <c r="K307" s="42"/>
      <c r="L307" s="46"/>
      <c r="M307" s="215"/>
      <c r="N307" s="216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141</v>
      </c>
      <c r="AU307" s="19" t="s">
        <v>139</v>
      </c>
    </row>
    <row r="308" s="2" customFormat="1" ht="24.15" customHeight="1">
      <c r="A308" s="40"/>
      <c r="B308" s="41"/>
      <c r="C308" s="199" t="s">
        <v>608</v>
      </c>
      <c r="D308" s="199" t="s">
        <v>133</v>
      </c>
      <c r="E308" s="200" t="s">
        <v>609</v>
      </c>
      <c r="F308" s="201" t="s">
        <v>610</v>
      </c>
      <c r="G308" s="202" t="s">
        <v>356</v>
      </c>
      <c r="H308" s="261"/>
      <c r="I308" s="204"/>
      <c r="J308" s="205">
        <f>ROUND(I308*H308,2)</f>
        <v>0</v>
      </c>
      <c r="K308" s="201" t="s">
        <v>137</v>
      </c>
      <c r="L308" s="46"/>
      <c r="M308" s="206" t="s">
        <v>19</v>
      </c>
      <c r="N308" s="207" t="s">
        <v>44</v>
      </c>
      <c r="O308" s="86"/>
      <c r="P308" s="208">
        <f>O308*H308</f>
        <v>0</v>
      </c>
      <c r="Q308" s="208">
        <v>0</v>
      </c>
      <c r="R308" s="208">
        <f>Q308*H308</f>
        <v>0</v>
      </c>
      <c r="S308" s="208">
        <v>0</v>
      </c>
      <c r="T308" s="209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0" t="s">
        <v>222</v>
      </c>
      <c r="AT308" s="210" t="s">
        <v>133</v>
      </c>
      <c r="AU308" s="210" t="s">
        <v>139</v>
      </c>
      <c r="AY308" s="19" t="s">
        <v>130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9" t="s">
        <v>139</v>
      </c>
      <c r="BK308" s="211">
        <f>ROUND(I308*H308,2)</f>
        <v>0</v>
      </c>
      <c r="BL308" s="19" t="s">
        <v>222</v>
      </c>
      <c r="BM308" s="210" t="s">
        <v>611</v>
      </c>
    </row>
    <row r="309" s="2" customFormat="1">
      <c r="A309" s="40"/>
      <c r="B309" s="41"/>
      <c r="C309" s="42"/>
      <c r="D309" s="212" t="s">
        <v>141</v>
      </c>
      <c r="E309" s="42"/>
      <c r="F309" s="213" t="s">
        <v>612</v>
      </c>
      <c r="G309" s="42"/>
      <c r="H309" s="42"/>
      <c r="I309" s="214"/>
      <c r="J309" s="42"/>
      <c r="K309" s="42"/>
      <c r="L309" s="46"/>
      <c r="M309" s="215"/>
      <c r="N309" s="216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141</v>
      </c>
      <c r="AU309" s="19" t="s">
        <v>139</v>
      </c>
    </row>
    <row r="310" s="12" customFormat="1" ht="22.8" customHeight="1">
      <c r="A310" s="12"/>
      <c r="B310" s="183"/>
      <c r="C310" s="184"/>
      <c r="D310" s="185" t="s">
        <v>71</v>
      </c>
      <c r="E310" s="197" t="s">
        <v>613</v>
      </c>
      <c r="F310" s="197" t="s">
        <v>614</v>
      </c>
      <c r="G310" s="184"/>
      <c r="H310" s="184"/>
      <c r="I310" s="187"/>
      <c r="J310" s="198">
        <f>BK310</f>
        <v>0</v>
      </c>
      <c r="K310" s="184"/>
      <c r="L310" s="189"/>
      <c r="M310" s="190"/>
      <c r="N310" s="191"/>
      <c r="O310" s="191"/>
      <c r="P310" s="192">
        <f>SUM(P311:P324)</f>
        <v>0</v>
      </c>
      <c r="Q310" s="191"/>
      <c r="R310" s="192">
        <f>SUM(R311:R324)</f>
        <v>0.0045999999999999999</v>
      </c>
      <c r="S310" s="191"/>
      <c r="T310" s="193">
        <f>SUM(T311:T324)</f>
        <v>0.0022399999999999998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94" t="s">
        <v>139</v>
      </c>
      <c r="AT310" s="195" t="s">
        <v>71</v>
      </c>
      <c r="AU310" s="195" t="s">
        <v>77</v>
      </c>
      <c r="AY310" s="194" t="s">
        <v>130</v>
      </c>
      <c r="BK310" s="196">
        <f>SUM(BK311:BK324)</f>
        <v>0</v>
      </c>
    </row>
    <row r="311" s="2" customFormat="1" ht="16.5" customHeight="1">
      <c r="A311" s="40"/>
      <c r="B311" s="41"/>
      <c r="C311" s="199" t="s">
        <v>615</v>
      </c>
      <c r="D311" s="199" t="s">
        <v>133</v>
      </c>
      <c r="E311" s="200" t="s">
        <v>616</v>
      </c>
      <c r="F311" s="201" t="s">
        <v>617</v>
      </c>
      <c r="G311" s="202" t="s">
        <v>240</v>
      </c>
      <c r="H311" s="203">
        <v>1</v>
      </c>
      <c r="I311" s="204"/>
      <c r="J311" s="205">
        <f>ROUND(I311*H311,2)</f>
        <v>0</v>
      </c>
      <c r="K311" s="201" t="s">
        <v>19</v>
      </c>
      <c r="L311" s="46"/>
      <c r="M311" s="206" t="s">
        <v>19</v>
      </c>
      <c r="N311" s="207" t="s">
        <v>44</v>
      </c>
      <c r="O311" s="86"/>
      <c r="P311" s="208">
        <f>O311*H311</f>
        <v>0</v>
      </c>
      <c r="Q311" s="208">
        <v>0</v>
      </c>
      <c r="R311" s="208">
        <f>Q311*H311</f>
        <v>0</v>
      </c>
      <c r="S311" s="208">
        <v>0</v>
      </c>
      <c r="T311" s="209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0" t="s">
        <v>222</v>
      </c>
      <c r="AT311" s="210" t="s">
        <v>133</v>
      </c>
      <c r="AU311" s="210" t="s">
        <v>139</v>
      </c>
      <c r="AY311" s="19" t="s">
        <v>130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9" t="s">
        <v>139</v>
      </c>
      <c r="BK311" s="211">
        <f>ROUND(I311*H311,2)</f>
        <v>0</v>
      </c>
      <c r="BL311" s="19" t="s">
        <v>222</v>
      </c>
      <c r="BM311" s="210" t="s">
        <v>618</v>
      </c>
    </row>
    <row r="312" s="2" customFormat="1" ht="16.5" customHeight="1">
      <c r="A312" s="40"/>
      <c r="B312" s="41"/>
      <c r="C312" s="199" t="s">
        <v>619</v>
      </c>
      <c r="D312" s="199" t="s">
        <v>133</v>
      </c>
      <c r="E312" s="200" t="s">
        <v>620</v>
      </c>
      <c r="F312" s="201" t="s">
        <v>621</v>
      </c>
      <c r="G312" s="202" t="s">
        <v>240</v>
      </c>
      <c r="H312" s="203">
        <v>1</v>
      </c>
      <c r="I312" s="204"/>
      <c r="J312" s="205">
        <f>ROUND(I312*H312,2)</f>
        <v>0</v>
      </c>
      <c r="K312" s="201" t="s">
        <v>19</v>
      </c>
      <c r="L312" s="46"/>
      <c r="M312" s="206" t="s">
        <v>19</v>
      </c>
      <c r="N312" s="207" t="s">
        <v>44</v>
      </c>
      <c r="O312" s="86"/>
      <c r="P312" s="208">
        <f>O312*H312</f>
        <v>0</v>
      </c>
      <c r="Q312" s="208">
        <v>0</v>
      </c>
      <c r="R312" s="208">
        <f>Q312*H312</f>
        <v>0</v>
      </c>
      <c r="S312" s="208">
        <v>0</v>
      </c>
      <c r="T312" s="209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0" t="s">
        <v>222</v>
      </c>
      <c r="AT312" s="210" t="s">
        <v>133</v>
      </c>
      <c r="AU312" s="210" t="s">
        <v>139</v>
      </c>
      <c r="AY312" s="19" t="s">
        <v>130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9" t="s">
        <v>139</v>
      </c>
      <c r="BK312" s="211">
        <f>ROUND(I312*H312,2)</f>
        <v>0</v>
      </c>
      <c r="BL312" s="19" t="s">
        <v>222</v>
      </c>
      <c r="BM312" s="210" t="s">
        <v>622</v>
      </c>
    </row>
    <row r="313" s="2" customFormat="1" ht="24.15" customHeight="1">
      <c r="A313" s="40"/>
      <c r="B313" s="41"/>
      <c r="C313" s="199" t="s">
        <v>623</v>
      </c>
      <c r="D313" s="199" t="s">
        <v>133</v>
      </c>
      <c r="E313" s="200" t="s">
        <v>624</v>
      </c>
      <c r="F313" s="201" t="s">
        <v>625</v>
      </c>
      <c r="G313" s="202" t="s">
        <v>626</v>
      </c>
      <c r="H313" s="203">
        <v>1</v>
      </c>
      <c r="I313" s="204"/>
      <c r="J313" s="205">
        <f>ROUND(I313*H313,2)</f>
        <v>0</v>
      </c>
      <c r="K313" s="201" t="s">
        <v>627</v>
      </c>
      <c r="L313" s="46"/>
      <c r="M313" s="206" t="s">
        <v>19</v>
      </c>
      <c r="N313" s="207" t="s">
        <v>44</v>
      </c>
      <c r="O313" s="86"/>
      <c r="P313" s="208">
        <f>O313*H313</f>
        <v>0</v>
      </c>
      <c r="Q313" s="208">
        <v>0</v>
      </c>
      <c r="R313" s="208">
        <f>Q313*H313</f>
        <v>0</v>
      </c>
      <c r="S313" s="208">
        <v>0.0022399999999999998</v>
      </c>
      <c r="T313" s="209">
        <f>S313*H313</f>
        <v>0.0022399999999999998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0" t="s">
        <v>222</v>
      </c>
      <c r="AT313" s="210" t="s">
        <v>133</v>
      </c>
      <c r="AU313" s="210" t="s">
        <v>139</v>
      </c>
      <c r="AY313" s="19" t="s">
        <v>130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9" t="s">
        <v>139</v>
      </c>
      <c r="BK313" s="211">
        <f>ROUND(I313*H313,2)</f>
        <v>0</v>
      </c>
      <c r="BL313" s="19" t="s">
        <v>222</v>
      </c>
      <c r="BM313" s="210" t="s">
        <v>628</v>
      </c>
    </row>
    <row r="314" s="2" customFormat="1">
      <c r="A314" s="40"/>
      <c r="B314" s="41"/>
      <c r="C314" s="42"/>
      <c r="D314" s="212" t="s">
        <v>141</v>
      </c>
      <c r="E314" s="42"/>
      <c r="F314" s="213" t="s">
        <v>629</v>
      </c>
      <c r="G314" s="42"/>
      <c r="H314" s="42"/>
      <c r="I314" s="214"/>
      <c r="J314" s="42"/>
      <c r="K314" s="42"/>
      <c r="L314" s="46"/>
      <c r="M314" s="215"/>
      <c r="N314" s="216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141</v>
      </c>
      <c r="AU314" s="19" t="s">
        <v>139</v>
      </c>
    </row>
    <row r="315" s="2" customFormat="1" ht="24.15" customHeight="1">
      <c r="A315" s="40"/>
      <c r="B315" s="41"/>
      <c r="C315" s="199" t="s">
        <v>630</v>
      </c>
      <c r="D315" s="199" t="s">
        <v>133</v>
      </c>
      <c r="E315" s="200" t="s">
        <v>631</v>
      </c>
      <c r="F315" s="201" t="s">
        <v>632</v>
      </c>
      <c r="G315" s="202" t="s">
        <v>633</v>
      </c>
      <c r="H315" s="203">
        <v>1</v>
      </c>
      <c r="I315" s="204"/>
      <c r="J315" s="205">
        <f>ROUND(I315*H315,2)</f>
        <v>0</v>
      </c>
      <c r="K315" s="201" t="s">
        <v>137</v>
      </c>
      <c r="L315" s="46"/>
      <c r="M315" s="206" t="s">
        <v>19</v>
      </c>
      <c r="N315" s="207" t="s">
        <v>44</v>
      </c>
      <c r="O315" s="86"/>
      <c r="P315" s="208">
        <f>O315*H315</f>
        <v>0</v>
      </c>
      <c r="Q315" s="208">
        <v>0</v>
      </c>
      <c r="R315" s="208">
        <f>Q315*H315</f>
        <v>0</v>
      </c>
      <c r="S315" s="208">
        <v>0</v>
      </c>
      <c r="T315" s="209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0" t="s">
        <v>222</v>
      </c>
      <c r="AT315" s="210" t="s">
        <v>133</v>
      </c>
      <c r="AU315" s="210" t="s">
        <v>139</v>
      </c>
      <c r="AY315" s="19" t="s">
        <v>130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9" t="s">
        <v>139</v>
      </c>
      <c r="BK315" s="211">
        <f>ROUND(I315*H315,2)</f>
        <v>0</v>
      </c>
      <c r="BL315" s="19" t="s">
        <v>222</v>
      </c>
      <c r="BM315" s="210" t="s">
        <v>634</v>
      </c>
    </row>
    <row r="316" s="2" customFormat="1">
      <c r="A316" s="40"/>
      <c r="B316" s="41"/>
      <c r="C316" s="42"/>
      <c r="D316" s="212" t="s">
        <v>141</v>
      </c>
      <c r="E316" s="42"/>
      <c r="F316" s="213" t="s">
        <v>635</v>
      </c>
      <c r="G316" s="42"/>
      <c r="H316" s="42"/>
      <c r="I316" s="214"/>
      <c r="J316" s="42"/>
      <c r="K316" s="42"/>
      <c r="L316" s="46"/>
      <c r="M316" s="215"/>
      <c r="N316" s="216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141</v>
      </c>
      <c r="AU316" s="19" t="s">
        <v>139</v>
      </c>
    </row>
    <row r="317" s="2" customFormat="1" ht="24.15" customHeight="1">
      <c r="A317" s="40"/>
      <c r="B317" s="41"/>
      <c r="C317" s="199" t="s">
        <v>636</v>
      </c>
      <c r="D317" s="199" t="s">
        <v>133</v>
      </c>
      <c r="E317" s="200" t="s">
        <v>637</v>
      </c>
      <c r="F317" s="201" t="s">
        <v>638</v>
      </c>
      <c r="G317" s="202" t="s">
        <v>240</v>
      </c>
      <c r="H317" s="203">
        <v>3</v>
      </c>
      <c r="I317" s="204"/>
      <c r="J317" s="205">
        <f>ROUND(I317*H317,2)</f>
        <v>0</v>
      </c>
      <c r="K317" s="201" t="s">
        <v>19</v>
      </c>
      <c r="L317" s="46"/>
      <c r="M317" s="206" t="s">
        <v>19</v>
      </c>
      <c r="N317" s="207" t="s">
        <v>44</v>
      </c>
      <c r="O317" s="86"/>
      <c r="P317" s="208">
        <f>O317*H317</f>
        <v>0</v>
      </c>
      <c r="Q317" s="208">
        <v>0</v>
      </c>
      <c r="R317" s="208">
        <f>Q317*H317</f>
        <v>0</v>
      </c>
      <c r="S317" s="208">
        <v>0</v>
      </c>
      <c r="T317" s="209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0" t="s">
        <v>222</v>
      </c>
      <c r="AT317" s="210" t="s">
        <v>133</v>
      </c>
      <c r="AU317" s="210" t="s">
        <v>139</v>
      </c>
      <c r="AY317" s="19" t="s">
        <v>130</v>
      </c>
      <c r="BE317" s="211">
        <f>IF(N317="základní",J317,0)</f>
        <v>0</v>
      </c>
      <c r="BF317" s="211">
        <f>IF(N317="snížená",J317,0)</f>
        <v>0</v>
      </c>
      <c r="BG317" s="211">
        <f>IF(N317="zákl. přenesená",J317,0)</f>
        <v>0</v>
      </c>
      <c r="BH317" s="211">
        <f>IF(N317="sníž. přenesená",J317,0)</f>
        <v>0</v>
      </c>
      <c r="BI317" s="211">
        <f>IF(N317="nulová",J317,0)</f>
        <v>0</v>
      </c>
      <c r="BJ317" s="19" t="s">
        <v>139</v>
      </c>
      <c r="BK317" s="211">
        <f>ROUND(I317*H317,2)</f>
        <v>0</v>
      </c>
      <c r="BL317" s="19" t="s">
        <v>222</v>
      </c>
      <c r="BM317" s="210" t="s">
        <v>639</v>
      </c>
    </row>
    <row r="318" s="2" customFormat="1" ht="16.5" customHeight="1">
      <c r="A318" s="40"/>
      <c r="B318" s="41"/>
      <c r="C318" s="251" t="s">
        <v>640</v>
      </c>
      <c r="D318" s="251" t="s">
        <v>244</v>
      </c>
      <c r="E318" s="252" t="s">
        <v>641</v>
      </c>
      <c r="F318" s="253" t="s">
        <v>642</v>
      </c>
      <c r="G318" s="254" t="s">
        <v>240</v>
      </c>
      <c r="H318" s="255">
        <v>3</v>
      </c>
      <c r="I318" s="256"/>
      <c r="J318" s="257">
        <f>ROUND(I318*H318,2)</f>
        <v>0</v>
      </c>
      <c r="K318" s="253" t="s">
        <v>19</v>
      </c>
      <c r="L318" s="258"/>
      <c r="M318" s="259" t="s">
        <v>19</v>
      </c>
      <c r="N318" s="260" t="s">
        <v>44</v>
      </c>
      <c r="O318" s="86"/>
      <c r="P318" s="208">
        <f>O318*H318</f>
        <v>0</v>
      </c>
      <c r="Q318" s="208">
        <v>0.001</v>
      </c>
      <c r="R318" s="208">
        <f>Q318*H318</f>
        <v>0.0030000000000000001</v>
      </c>
      <c r="S318" s="208">
        <v>0</v>
      </c>
      <c r="T318" s="209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0" t="s">
        <v>310</v>
      </c>
      <c r="AT318" s="210" t="s">
        <v>244</v>
      </c>
      <c r="AU318" s="210" t="s">
        <v>139</v>
      </c>
      <c r="AY318" s="19" t="s">
        <v>130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9" t="s">
        <v>139</v>
      </c>
      <c r="BK318" s="211">
        <f>ROUND(I318*H318,2)</f>
        <v>0</v>
      </c>
      <c r="BL318" s="19" t="s">
        <v>222</v>
      </c>
      <c r="BM318" s="210" t="s">
        <v>643</v>
      </c>
    </row>
    <row r="319" s="2" customFormat="1" ht="24.15" customHeight="1">
      <c r="A319" s="40"/>
      <c r="B319" s="41"/>
      <c r="C319" s="199" t="s">
        <v>644</v>
      </c>
      <c r="D319" s="199" t="s">
        <v>133</v>
      </c>
      <c r="E319" s="200" t="s">
        <v>645</v>
      </c>
      <c r="F319" s="201" t="s">
        <v>646</v>
      </c>
      <c r="G319" s="202" t="s">
        <v>240</v>
      </c>
      <c r="H319" s="203">
        <v>2</v>
      </c>
      <c r="I319" s="204"/>
      <c r="J319" s="205">
        <f>ROUND(I319*H319,2)</f>
        <v>0</v>
      </c>
      <c r="K319" s="201" t="s">
        <v>137</v>
      </c>
      <c r="L319" s="46"/>
      <c r="M319" s="206" t="s">
        <v>19</v>
      </c>
      <c r="N319" s="207" t="s">
        <v>44</v>
      </c>
      <c r="O319" s="86"/>
      <c r="P319" s="208">
        <f>O319*H319</f>
        <v>0</v>
      </c>
      <c r="Q319" s="208">
        <v>0</v>
      </c>
      <c r="R319" s="208">
        <f>Q319*H319</f>
        <v>0</v>
      </c>
      <c r="S319" s="208">
        <v>0</v>
      </c>
      <c r="T319" s="209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0" t="s">
        <v>222</v>
      </c>
      <c r="AT319" s="210" t="s">
        <v>133</v>
      </c>
      <c r="AU319" s="210" t="s">
        <v>139</v>
      </c>
      <c r="AY319" s="19" t="s">
        <v>130</v>
      </c>
      <c r="BE319" s="211">
        <f>IF(N319="základní",J319,0)</f>
        <v>0</v>
      </c>
      <c r="BF319" s="211">
        <f>IF(N319="snížená",J319,0)</f>
        <v>0</v>
      </c>
      <c r="BG319" s="211">
        <f>IF(N319="zákl. přenesená",J319,0)</f>
        <v>0</v>
      </c>
      <c r="BH319" s="211">
        <f>IF(N319="sníž. přenesená",J319,0)</f>
        <v>0</v>
      </c>
      <c r="BI319" s="211">
        <f>IF(N319="nulová",J319,0)</f>
        <v>0</v>
      </c>
      <c r="BJ319" s="19" t="s">
        <v>139</v>
      </c>
      <c r="BK319" s="211">
        <f>ROUND(I319*H319,2)</f>
        <v>0</v>
      </c>
      <c r="BL319" s="19" t="s">
        <v>222</v>
      </c>
      <c r="BM319" s="210" t="s">
        <v>647</v>
      </c>
    </row>
    <row r="320" s="2" customFormat="1">
      <c r="A320" s="40"/>
      <c r="B320" s="41"/>
      <c r="C320" s="42"/>
      <c r="D320" s="212" t="s">
        <v>141</v>
      </c>
      <c r="E320" s="42"/>
      <c r="F320" s="213" t="s">
        <v>648</v>
      </c>
      <c r="G320" s="42"/>
      <c r="H320" s="42"/>
      <c r="I320" s="214"/>
      <c r="J320" s="42"/>
      <c r="K320" s="42"/>
      <c r="L320" s="46"/>
      <c r="M320" s="215"/>
      <c r="N320" s="216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141</v>
      </c>
      <c r="AU320" s="19" t="s">
        <v>139</v>
      </c>
    </row>
    <row r="321" s="2" customFormat="1" ht="16.5" customHeight="1">
      <c r="A321" s="40"/>
      <c r="B321" s="41"/>
      <c r="C321" s="251" t="s">
        <v>649</v>
      </c>
      <c r="D321" s="251" t="s">
        <v>244</v>
      </c>
      <c r="E321" s="252" t="s">
        <v>650</v>
      </c>
      <c r="F321" s="253" t="s">
        <v>651</v>
      </c>
      <c r="G321" s="254" t="s">
        <v>240</v>
      </c>
      <c r="H321" s="255">
        <v>2</v>
      </c>
      <c r="I321" s="256"/>
      <c r="J321" s="257">
        <f>ROUND(I321*H321,2)</f>
        <v>0</v>
      </c>
      <c r="K321" s="253" t="s">
        <v>137</v>
      </c>
      <c r="L321" s="258"/>
      <c r="M321" s="259" t="s">
        <v>19</v>
      </c>
      <c r="N321" s="260" t="s">
        <v>44</v>
      </c>
      <c r="O321" s="86"/>
      <c r="P321" s="208">
        <f>O321*H321</f>
        <v>0</v>
      </c>
      <c r="Q321" s="208">
        <v>0.00080000000000000004</v>
      </c>
      <c r="R321" s="208">
        <f>Q321*H321</f>
        <v>0.0016000000000000001</v>
      </c>
      <c r="S321" s="208">
        <v>0</v>
      </c>
      <c r="T321" s="209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0" t="s">
        <v>310</v>
      </c>
      <c r="AT321" s="210" t="s">
        <v>244</v>
      </c>
      <c r="AU321" s="210" t="s">
        <v>139</v>
      </c>
      <c r="AY321" s="19" t="s">
        <v>130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9" t="s">
        <v>139</v>
      </c>
      <c r="BK321" s="211">
        <f>ROUND(I321*H321,2)</f>
        <v>0</v>
      </c>
      <c r="BL321" s="19" t="s">
        <v>222</v>
      </c>
      <c r="BM321" s="210" t="s">
        <v>652</v>
      </c>
    </row>
    <row r="322" s="2" customFormat="1" ht="24.15" customHeight="1">
      <c r="A322" s="40"/>
      <c r="B322" s="41"/>
      <c r="C322" s="199" t="s">
        <v>653</v>
      </c>
      <c r="D322" s="199" t="s">
        <v>133</v>
      </c>
      <c r="E322" s="200" t="s">
        <v>654</v>
      </c>
      <c r="F322" s="201" t="s">
        <v>655</v>
      </c>
      <c r="G322" s="202" t="s">
        <v>240</v>
      </c>
      <c r="H322" s="203">
        <v>1</v>
      </c>
      <c r="I322" s="204"/>
      <c r="J322" s="205">
        <f>ROUND(I322*H322,2)</f>
        <v>0</v>
      </c>
      <c r="K322" s="201" t="s">
        <v>19</v>
      </c>
      <c r="L322" s="46"/>
      <c r="M322" s="206" t="s">
        <v>19</v>
      </c>
      <c r="N322" s="207" t="s">
        <v>44</v>
      </c>
      <c r="O322" s="86"/>
      <c r="P322" s="208">
        <f>O322*H322</f>
        <v>0</v>
      </c>
      <c r="Q322" s="208">
        <v>0</v>
      </c>
      <c r="R322" s="208">
        <f>Q322*H322</f>
        <v>0</v>
      </c>
      <c r="S322" s="208">
        <v>0</v>
      </c>
      <c r="T322" s="209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0" t="s">
        <v>222</v>
      </c>
      <c r="AT322" s="210" t="s">
        <v>133</v>
      </c>
      <c r="AU322" s="210" t="s">
        <v>139</v>
      </c>
      <c r="AY322" s="19" t="s">
        <v>130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19" t="s">
        <v>139</v>
      </c>
      <c r="BK322" s="211">
        <f>ROUND(I322*H322,2)</f>
        <v>0</v>
      </c>
      <c r="BL322" s="19" t="s">
        <v>222</v>
      </c>
      <c r="BM322" s="210" t="s">
        <v>656</v>
      </c>
    </row>
    <row r="323" s="2" customFormat="1" ht="24.15" customHeight="1">
      <c r="A323" s="40"/>
      <c r="B323" s="41"/>
      <c r="C323" s="199" t="s">
        <v>657</v>
      </c>
      <c r="D323" s="199" t="s">
        <v>133</v>
      </c>
      <c r="E323" s="200" t="s">
        <v>658</v>
      </c>
      <c r="F323" s="201" t="s">
        <v>659</v>
      </c>
      <c r="G323" s="202" t="s">
        <v>356</v>
      </c>
      <c r="H323" s="261"/>
      <c r="I323" s="204"/>
      <c r="J323" s="205">
        <f>ROUND(I323*H323,2)</f>
        <v>0</v>
      </c>
      <c r="K323" s="201" t="s">
        <v>137</v>
      </c>
      <c r="L323" s="46"/>
      <c r="M323" s="206" t="s">
        <v>19</v>
      </c>
      <c r="N323" s="207" t="s">
        <v>44</v>
      </c>
      <c r="O323" s="86"/>
      <c r="P323" s="208">
        <f>O323*H323</f>
        <v>0</v>
      </c>
      <c r="Q323" s="208">
        <v>0</v>
      </c>
      <c r="R323" s="208">
        <f>Q323*H323</f>
        <v>0</v>
      </c>
      <c r="S323" s="208">
        <v>0</v>
      </c>
      <c r="T323" s="209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0" t="s">
        <v>222</v>
      </c>
      <c r="AT323" s="210" t="s">
        <v>133</v>
      </c>
      <c r="AU323" s="210" t="s">
        <v>139</v>
      </c>
      <c r="AY323" s="19" t="s">
        <v>130</v>
      </c>
      <c r="BE323" s="211">
        <f>IF(N323="základní",J323,0)</f>
        <v>0</v>
      </c>
      <c r="BF323" s="211">
        <f>IF(N323="snížená",J323,0)</f>
        <v>0</v>
      </c>
      <c r="BG323" s="211">
        <f>IF(N323="zákl. přenesená",J323,0)</f>
        <v>0</v>
      </c>
      <c r="BH323" s="211">
        <f>IF(N323="sníž. přenesená",J323,0)</f>
        <v>0</v>
      </c>
      <c r="BI323" s="211">
        <f>IF(N323="nulová",J323,0)</f>
        <v>0</v>
      </c>
      <c r="BJ323" s="19" t="s">
        <v>139</v>
      </c>
      <c r="BK323" s="211">
        <f>ROUND(I323*H323,2)</f>
        <v>0</v>
      </c>
      <c r="BL323" s="19" t="s">
        <v>222</v>
      </c>
      <c r="BM323" s="210" t="s">
        <v>660</v>
      </c>
    </row>
    <row r="324" s="2" customFormat="1">
      <c r="A324" s="40"/>
      <c r="B324" s="41"/>
      <c r="C324" s="42"/>
      <c r="D324" s="212" t="s">
        <v>141</v>
      </c>
      <c r="E324" s="42"/>
      <c r="F324" s="213" t="s">
        <v>661</v>
      </c>
      <c r="G324" s="42"/>
      <c r="H324" s="42"/>
      <c r="I324" s="214"/>
      <c r="J324" s="42"/>
      <c r="K324" s="42"/>
      <c r="L324" s="46"/>
      <c r="M324" s="215"/>
      <c r="N324" s="216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141</v>
      </c>
      <c r="AU324" s="19" t="s">
        <v>139</v>
      </c>
    </row>
    <row r="325" s="12" customFormat="1" ht="22.8" customHeight="1">
      <c r="A325" s="12"/>
      <c r="B325" s="183"/>
      <c r="C325" s="184"/>
      <c r="D325" s="185" t="s">
        <v>71</v>
      </c>
      <c r="E325" s="197" t="s">
        <v>662</v>
      </c>
      <c r="F325" s="197" t="s">
        <v>663</v>
      </c>
      <c r="G325" s="184"/>
      <c r="H325" s="184"/>
      <c r="I325" s="187"/>
      <c r="J325" s="198">
        <f>BK325</f>
        <v>0</v>
      </c>
      <c r="K325" s="184"/>
      <c r="L325" s="189"/>
      <c r="M325" s="190"/>
      <c r="N325" s="191"/>
      <c r="O325" s="191"/>
      <c r="P325" s="192">
        <f>SUM(P326:P329)</f>
        <v>0</v>
      </c>
      <c r="Q325" s="191"/>
      <c r="R325" s="192">
        <f>SUM(R326:R329)</f>
        <v>0.00025999999999999998</v>
      </c>
      <c r="S325" s="191"/>
      <c r="T325" s="193">
        <f>SUM(T326:T329)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94" t="s">
        <v>139</v>
      </c>
      <c r="AT325" s="195" t="s">
        <v>71</v>
      </c>
      <c r="AU325" s="195" t="s">
        <v>77</v>
      </c>
      <c r="AY325" s="194" t="s">
        <v>130</v>
      </c>
      <c r="BK325" s="196">
        <f>SUM(BK326:BK329)</f>
        <v>0</v>
      </c>
    </row>
    <row r="326" s="2" customFormat="1" ht="16.5" customHeight="1">
      <c r="A326" s="40"/>
      <c r="B326" s="41"/>
      <c r="C326" s="199" t="s">
        <v>664</v>
      </c>
      <c r="D326" s="199" t="s">
        <v>133</v>
      </c>
      <c r="E326" s="200" t="s">
        <v>665</v>
      </c>
      <c r="F326" s="201" t="s">
        <v>666</v>
      </c>
      <c r="G326" s="202" t="s">
        <v>240</v>
      </c>
      <c r="H326" s="203">
        <v>1</v>
      </c>
      <c r="I326" s="204"/>
      <c r="J326" s="205">
        <f>ROUND(I326*H326,2)</f>
        <v>0</v>
      </c>
      <c r="K326" s="201" t="s">
        <v>19</v>
      </c>
      <c r="L326" s="46"/>
      <c r="M326" s="206" t="s">
        <v>19</v>
      </c>
      <c r="N326" s="207" t="s">
        <v>44</v>
      </c>
      <c r="O326" s="86"/>
      <c r="P326" s="208">
        <f>O326*H326</f>
        <v>0</v>
      </c>
      <c r="Q326" s="208">
        <v>0</v>
      </c>
      <c r="R326" s="208">
        <f>Q326*H326</f>
        <v>0</v>
      </c>
      <c r="S326" s="208">
        <v>0</v>
      </c>
      <c r="T326" s="209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0" t="s">
        <v>222</v>
      </c>
      <c r="AT326" s="210" t="s">
        <v>133</v>
      </c>
      <c r="AU326" s="210" t="s">
        <v>139</v>
      </c>
      <c r="AY326" s="19" t="s">
        <v>130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19" t="s">
        <v>139</v>
      </c>
      <c r="BK326" s="211">
        <f>ROUND(I326*H326,2)</f>
        <v>0</v>
      </c>
      <c r="BL326" s="19" t="s">
        <v>222</v>
      </c>
      <c r="BM326" s="210" t="s">
        <v>667</v>
      </c>
    </row>
    <row r="327" s="2" customFormat="1" ht="16.5" customHeight="1">
      <c r="A327" s="40"/>
      <c r="B327" s="41"/>
      <c r="C327" s="251" t="s">
        <v>668</v>
      </c>
      <c r="D327" s="251" t="s">
        <v>244</v>
      </c>
      <c r="E327" s="252" t="s">
        <v>669</v>
      </c>
      <c r="F327" s="253" t="s">
        <v>670</v>
      </c>
      <c r="G327" s="254" t="s">
        <v>240</v>
      </c>
      <c r="H327" s="255">
        <v>1</v>
      </c>
      <c r="I327" s="256"/>
      <c r="J327" s="257">
        <f>ROUND(I327*H327,2)</f>
        <v>0</v>
      </c>
      <c r="K327" s="253" t="s">
        <v>19</v>
      </c>
      <c r="L327" s="258"/>
      <c r="M327" s="259" t="s">
        <v>19</v>
      </c>
      <c r="N327" s="260" t="s">
        <v>44</v>
      </c>
      <c r="O327" s="86"/>
      <c r="P327" s="208">
        <f>O327*H327</f>
        <v>0</v>
      </c>
      <c r="Q327" s="208">
        <v>0.00025999999999999998</v>
      </c>
      <c r="R327" s="208">
        <f>Q327*H327</f>
        <v>0.00025999999999999998</v>
      </c>
      <c r="S327" s="208">
        <v>0</v>
      </c>
      <c r="T327" s="209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0" t="s">
        <v>310</v>
      </c>
      <c r="AT327" s="210" t="s">
        <v>244</v>
      </c>
      <c r="AU327" s="210" t="s">
        <v>139</v>
      </c>
      <c r="AY327" s="19" t="s">
        <v>130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9" t="s">
        <v>139</v>
      </c>
      <c r="BK327" s="211">
        <f>ROUND(I327*H327,2)</f>
        <v>0</v>
      </c>
      <c r="BL327" s="19" t="s">
        <v>222</v>
      </c>
      <c r="BM327" s="210" t="s">
        <v>671</v>
      </c>
    </row>
    <row r="328" s="2" customFormat="1" ht="24.15" customHeight="1">
      <c r="A328" s="40"/>
      <c r="B328" s="41"/>
      <c r="C328" s="199" t="s">
        <v>672</v>
      </c>
      <c r="D328" s="199" t="s">
        <v>133</v>
      </c>
      <c r="E328" s="200" t="s">
        <v>673</v>
      </c>
      <c r="F328" s="201" t="s">
        <v>674</v>
      </c>
      <c r="G328" s="202" t="s">
        <v>356</v>
      </c>
      <c r="H328" s="261"/>
      <c r="I328" s="204"/>
      <c r="J328" s="205">
        <f>ROUND(I328*H328,2)</f>
        <v>0</v>
      </c>
      <c r="K328" s="201" t="s">
        <v>137</v>
      </c>
      <c r="L328" s="46"/>
      <c r="M328" s="206" t="s">
        <v>19</v>
      </c>
      <c r="N328" s="207" t="s">
        <v>44</v>
      </c>
      <c r="O328" s="86"/>
      <c r="P328" s="208">
        <f>O328*H328</f>
        <v>0</v>
      </c>
      <c r="Q328" s="208">
        <v>0</v>
      </c>
      <c r="R328" s="208">
        <f>Q328*H328</f>
        <v>0</v>
      </c>
      <c r="S328" s="208">
        <v>0</v>
      </c>
      <c r="T328" s="209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0" t="s">
        <v>222</v>
      </c>
      <c r="AT328" s="210" t="s">
        <v>133</v>
      </c>
      <c r="AU328" s="210" t="s">
        <v>139</v>
      </c>
      <c r="AY328" s="19" t="s">
        <v>130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19" t="s">
        <v>139</v>
      </c>
      <c r="BK328" s="211">
        <f>ROUND(I328*H328,2)</f>
        <v>0</v>
      </c>
      <c r="BL328" s="19" t="s">
        <v>222</v>
      </c>
      <c r="BM328" s="210" t="s">
        <v>675</v>
      </c>
    </row>
    <row r="329" s="2" customFormat="1">
      <c r="A329" s="40"/>
      <c r="B329" s="41"/>
      <c r="C329" s="42"/>
      <c r="D329" s="212" t="s">
        <v>141</v>
      </c>
      <c r="E329" s="42"/>
      <c r="F329" s="213" t="s">
        <v>676</v>
      </c>
      <c r="G329" s="42"/>
      <c r="H329" s="42"/>
      <c r="I329" s="214"/>
      <c r="J329" s="42"/>
      <c r="K329" s="42"/>
      <c r="L329" s="46"/>
      <c r="M329" s="215"/>
      <c r="N329" s="216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141</v>
      </c>
      <c r="AU329" s="19" t="s">
        <v>139</v>
      </c>
    </row>
    <row r="330" s="12" customFormat="1" ht="22.8" customHeight="1">
      <c r="A330" s="12"/>
      <c r="B330" s="183"/>
      <c r="C330" s="184"/>
      <c r="D330" s="185" t="s">
        <v>71</v>
      </c>
      <c r="E330" s="197" t="s">
        <v>677</v>
      </c>
      <c r="F330" s="197" t="s">
        <v>678</v>
      </c>
      <c r="G330" s="184"/>
      <c r="H330" s="184"/>
      <c r="I330" s="187"/>
      <c r="J330" s="198">
        <f>BK330</f>
        <v>0</v>
      </c>
      <c r="K330" s="184"/>
      <c r="L330" s="189"/>
      <c r="M330" s="190"/>
      <c r="N330" s="191"/>
      <c r="O330" s="191"/>
      <c r="P330" s="192">
        <f>SUM(P331:P335)</f>
        <v>0</v>
      </c>
      <c r="Q330" s="191"/>
      <c r="R330" s="192">
        <f>SUM(R331:R335)</f>
        <v>0.014</v>
      </c>
      <c r="S330" s="191"/>
      <c r="T330" s="193">
        <f>SUM(T331:T335)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94" t="s">
        <v>139</v>
      </c>
      <c r="AT330" s="195" t="s">
        <v>71</v>
      </c>
      <c r="AU330" s="195" t="s">
        <v>77</v>
      </c>
      <c r="AY330" s="194" t="s">
        <v>130</v>
      </c>
      <c r="BK330" s="196">
        <f>SUM(BK331:BK335)</f>
        <v>0</v>
      </c>
    </row>
    <row r="331" s="2" customFormat="1" ht="16.5" customHeight="1">
      <c r="A331" s="40"/>
      <c r="B331" s="41"/>
      <c r="C331" s="199" t="s">
        <v>679</v>
      </c>
      <c r="D331" s="199" t="s">
        <v>133</v>
      </c>
      <c r="E331" s="200" t="s">
        <v>680</v>
      </c>
      <c r="F331" s="201" t="s">
        <v>681</v>
      </c>
      <c r="G331" s="202" t="s">
        <v>240</v>
      </c>
      <c r="H331" s="203">
        <v>1</v>
      </c>
      <c r="I331" s="204"/>
      <c r="J331" s="205">
        <f>ROUND(I331*H331,2)</f>
        <v>0</v>
      </c>
      <c r="K331" s="201" t="s">
        <v>19</v>
      </c>
      <c r="L331" s="46"/>
      <c r="M331" s="206" t="s">
        <v>19</v>
      </c>
      <c r="N331" s="207" t="s">
        <v>44</v>
      </c>
      <c r="O331" s="86"/>
      <c r="P331" s="208">
        <f>O331*H331</f>
        <v>0</v>
      </c>
      <c r="Q331" s="208">
        <v>0</v>
      </c>
      <c r="R331" s="208">
        <f>Q331*H331</f>
        <v>0</v>
      </c>
      <c r="S331" s="208">
        <v>0</v>
      </c>
      <c r="T331" s="209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0" t="s">
        <v>222</v>
      </c>
      <c r="AT331" s="210" t="s">
        <v>133</v>
      </c>
      <c r="AU331" s="210" t="s">
        <v>139</v>
      </c>
      <c r="AY331" s="19" t="s">
        <v>130</v>
      </c>
      <c r="BE331" s="211">
        <f>IF(N331="základní",J331,0)</f>
        <v>0</v>
      </c>
      <c r="BF331" s="211">
        <f>IF(N331="snížená",J331,0)</f>
        <v>0</v>
      </c>
      <c r="BG331" s="211">
        <f>IF(N331="zákl. přenesená",J331,0)</f>
        <v>0</v>
      </c>
      <c r="BH331" s="211">
        <f>IF(N331="sníž. přenesená",J331,0)</f>
        <v>0</v>
      </c>
      <c r="BI331" s="211">
        <f>IF(N331="nulová",J331,0)</f>
        <v>0</v>
      </c>
      <c r="BJ331" s="19" t="s">
        <v>139</v>
      </c>
      <c r="BK331" s="211">
        <f>ROUND(I331*H331,2)</f>
        <v>0</v>
      </c>
      <c r="BL331" s="19" t="s">
        <v>222</v>
      </c>
      <c r="BM331" s="210" t="s">
        <v>682</v>
      </c>
    </row>
    <row r="332" s="2" customFormat="1" ht="16.5" customHeight="1">
      <c r="A332" s="40"/>
      <c r="B332" s="41"/>
      <c r="C332" s="199" t="s">
        <v>683</v>
      </c>
      <c r="D332" s="199" t="s">
        <v>133</v>
      </c>
      <c r="E332" s="200" t="s">
        <v>684</v>
      </c>
      <c r="F332" s="201" t="s">
        <v>685</v>
      </c>
      <c r="G332" s="202" t="s">
        <v>240</v>
      </c>
      <c r="H332" s="203">
        <v>1</v>
      </c>
      <c r="I332" s="204"/>
      <c r="J332" s="205">
        <f>ROUND(I332*H332,2)</f>
        <v>0</v>
      </c>
      <c r="K332" s="201" t="s">
        <v>19</v>
      </c>
      <c r="L332" s="46"/>
      <c r="M332" s="206" t="s">
        <v>19</v>
      </c>
      <c r="N332" s="207" t="s">
        <v>44</v>
      </c>
      <c r="O332" s="86"/>
      <c r="P332" s="208">
        <f>O332*H332</f>
        <v>0</v>
      </c>
      <c r="Q332" s="208">
        <v>0</v>
      </c>
      <c r="R332" s="208">
        <f>Q332*H332</f>
        <v>0</v>
      </c>
      <c r="S332" s="208">
        <v>0</v>
      </c>
      <c r="T332" s="209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0" t="s">
        <v>222</v>
      </c>
      <c r="AT332" s="210" t="s">
        <v>133</v>
      </c>
      <c r="AU332" s="210" t="s">
        <v>139</v>
      </c>
      <c r="AY332" s="19" t="s">
        <v>130</v>
      </c>
      <c r="BE332" s="211">
        <f>IF(N332="základní",J332,0)</f>
        <v>0</v>
      </c>
      <c r="BF332" s="211">
        <f>IF(N332="snížená",J332,0)</f>
        <v>0</v>
      </c>
      <c r="BG332" s="211">
        <f>IF(N332="zákl. přenesená",J332,0)</f>
        <v>0</v>
      </c>
      <c r="BH332" s="211">
        <f>IF(N332="sníž. přenesená",J332,0)</f>
        <v>0</v>
      </c>
      <c r="BI332" s="211">
        <f>IF(N332="nulová",J332,0)</f>
        <v>0</v>
      </c>
      <c r="BJ332" s="19" t="s">
        <v>139</v>
      </c>
      <c r="BK332" s="211">
        <f>ROUND(I332*H332,2)</f>
        <v>0</v>
      </c>
      <c r="BL332" s="19" t="s">
        <v>222</v>
      </c>
      <c r="BM332" s="210" t="s">
        <v>686</v>
      </c>
    </row>
    <row r="333" s="2" customFormat="1" ht="16.5" customHeight="1">
      <c r="A333" s="40"/>
      <c r="B333" s="41"/>
      <c r="C333" s="251" t="s">
        <v>687</v>
      </c>
      <c r="D333" s="251" t="s">
        <v>244</v>
      </c>
      <c r="E333" s="252" t="s">
        <v>688</v>
      </c>
      <c r="F333" s="253" t="s">
        <v>689</v>
      </c>
      <c r="G333" s="254" t="s">
        <v>240</v>
      </c>
      <c r="H333" s="255">
        <v>1</v>
      </c>
      <c r="I333" s="256"/>
      <c r="J333" s="257">
        <f>ROUND(I333*H333,2)</f>
        <v>0</v>
      </c>
      <c r="K333" s="253" t="s">
        <v>19</v>
      </c>
      <c r="L333" s="258"/>
      <c r="M333" s="259" t="s">
        <v>19</v>
      </c>
      <c r="N333" s="260" t="s">
        <v>44</v>
      </c>
      <c r="O333" s="86"/>
      <c r="P333" s="208">
        <f>O333*H333</f>
        <v>0</v>
      </c>
      <c r="Q333" s="208">
        <v>0.014</v>
      </c>
      <c r="R333" s="208">
        <f>Q333*H333</f>
        <v>0.014</v>
      </c>
      <c r="S333" s="208">
        <v>0</v>
      </c>
      <c r="T333" s="209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0" t="s">
        <v>310</v>
      </c>
      <c r="AT333" s="210" t="s">
        <v>244</v>
      </c>
      <c r="AU333" s="210" t="s">
        <v>139</v>
      </c>
      <c r="AY333" s="19" t="s">
        <v>130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19" t="s">
        <v>139</v>
      </c>
      <c r="BK333" s="211">
        <f>ROUND(I333*H333,2)</f>
        <v>0</v>
      </c>
      <c r="BL333" s="19" t="s">
        <v>222</v>
      </c>
      <c r="BM333" s="210" t="s">
        <v>690</v>
      </c>
    </row>
    <row r="334" s="2" customFormat="1" ht="24.15" customHeight="1">
      <c r="A334" s="40"/>
      <c r="B334" s="41"/>
      <c r="C334" s="199" t="s">
        <v>691</v>
      </c>
      <c r="D334" s="199" t="s">
        <v>133</v>
      </c>
      <c r="E334" s="200" t="s">
        <v>692</v>
      </c>
      <c r="F334" s="201" t="s">
        <v>693</v>
      </c>
      <c r="G334" s="202" t="s">
        <v>356</v>
      </c>
      <c r="H334" s="261"/>
      <c r="I334" s="204"/>
      <c r="J334" s="205">
        <f>ROUND(I334*H334,2)</f>
        <v>0</v>
      </c>
      <c r="K334" s="201" t="s">
        <v>137</v>
      </c>
      <c r="L334" s="46"/>
      <c r="M334" s="206" t="s">
        <v>19</v>
      </c>
      <c r="N334" s="207" t="s">
        <v>44</v>
      </c>
      <c r="O334" s="86"/>
      <c r="P334" s="208">
        <f>O334*H334</f>
        <v>0</v>
      </c>
      <c r="Q334" s="208">
        <v>0</v>
      </c>
      <c r="R334" s="208">
        <f>Q334*H334</f>
        <v>0</v>
      </c>
      <c r="S334" s="208">
        <v>0</v>
      </c>
      <c r="T334" s="209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0" t="s">
        <v>222</v>
      </c>
      <c r="AT334" s="210" t="s">
        <v>133</v>
      </c>
      <c r="AU334" s="210" t="s">
        <v>139</v>
      </c>
      <c r="AY334" s="19" t="s">
        <v>130</v>
      </c>
      <c r="BE334" s="211">
        <f>IF(N334="základní",J334,0)</f>
        <v>0</v>
      </c>
      <c r="BF334" s="211">
        <f>IF(N334="snížená",J334,0)</f>
        <v>0</v>
      </c>
      <c r="BG334" s="211">
        <f>IF(N334="zákl. přenesená",J334,0)</f>
        <v>0</v>
      </c>
      <c r="BH334" s="211">
        <f>IF(N334="sníž. přenesená",J334,0)</f>
        <v>0</v>
      </c>
      <c r="BI334" s="211">
        <f>IF(N334="nulová",J334,0)</f>
        <v>0</v>
      </c>
      <c r="BJ334" s="19" t="s">
        <v>139</v>
      </c>
      <c r="BK334" s="211">
        <f>ROUND(I334*H334,2)</f>
        <v>0</v>
      </c>
      <c r="BL334" s="19" t="s">
        <v>222</v>
      </c>
      <c r="BM334" s="210" t="s">
        <v>694</v>
      </c>
    </row>
    <row r="335" s="2" customFormat="1">
      <c r="A335" s="40"/>
      <c r="B335" s="41"/>
      <c r="C335" s="42"/>
      <c r="D335" s="212" t="s">
        <v>141</v>
      </c>
      <c r="E335" s="42"/>
      <c r="F335" s="213" t="s">
        <v>695</v>
      </c>
      <c r="G335" s="42"/>
      <c r="H335" s="42"/>
      <c r="I335" s="214"/>
      <c r="J335" s="42"/>
      <c r="K335" s="42"/>
      <c r="L335" s="46"/>
      <c r="M335" s="215"/>
      <c r="N335" s="216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141</v>
      </c>
      <c r="AU335" s="19" t="s">
        <v>139</v>
      </c>
    </row>
    <row r="336" s="12" customFormat="1" ht="22.8" customHeight="1">
      <c r="A336" s="12"/>
      <c r="B336" s="183"/>
      <c r="C336" s="184"/>
      <c r="D336" s="185" t="s">
        <v>71</v>
      </c>
      <c r="E336" s="197" t="s">
        <v>696</v>
      </c>
      <c r="F336" s="197" t="s">
        <v>697</v>
      </c>
      <c r="G336" s="184"/>
      <c r="H336" s="184"/>
      <c r="I336" s="187"/>
      <c r="J336" s="198">
        <f>BK336</f>
        <v>0</v>
      </c>
      <c r="K336" s="184"/>
      <c r="L336" s="189"/>
      <c r="M336" s="190"/>
      <c r="N336" s="191"/>
      <c r="O336" s="191"/>
      <c r="P336" s="192">
        <f>SUM(P337:P350)</f>
        <v>0</v>
      </c>
      <c r="Q336" s="191"/>
      <c r="R336" s="192">
        <f>SUM(R337:R350)</f>
        <v>0.00055000000000000003</v>
      </c>
      <c r="S336" s="191"/>
      <c r="T336" s="193">
        <f>SUM(T337:T350)</f>
        <v>0.23999999999999999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94" t="s">
        <v>139</v>
      </c>
      <c r="AT336" s="195" t="s">
        <v>71</v>
      </c>
      <c r="AU336" s="195" t="s">
        <v>77</v>
      </c>
      <c r="AY336" s="194" t="s">
        <v>130</v>
      </c>
      <c r="BK336" s="196">
        <f>SUM(BK337:BK350)</f>
        <v>0</v>
      </c>
    </row>
    <row r="337" s="2" customFormat="1" ht="16.5" customHeight="1">
      <c r="A337" s="40"/>
      <c r="B337" s="41"/>
      <c r="C337" s="199" t="s">
        <v>698</v>
      </c>
      <c r="D337" s="199" t="s">
        <v>133</v>
      </c>
      <c r="E337" s="200" t="s">
        <v>699</v>
      </c>
      <c r="F337" s="201" t="s">
        <v>700</v>
      </c>
      <c r="G337" s="202" t="s">
        <v>626</v>
      </c>
      <c r="H337" s="203">
        <v>1</v>
      </c>
      <c r="I337" s="204"/>
      <c r="J337" s="205">
        <f>ROUND(I337*H337,2)</f>
        <v>0</v>
      </c>
      <c r="K337" s="201" t="s">
        <v>19</v>
      </c>
      <c r="L337" s="46"/>
      <c r="M337" s="206" t="s">
        <v>19</v>
      </c>
      <c r="N337" s="207" t="s">
        <v>44</v>
      </c>
      <c r="O337" s="86"/>
      <c r="P337" s="208">
        <f>O337*H337</f>
        <v>0</v>
      </c>
      <c r="Q337" s="208">
        <v>0</v>
      </c>
      <c r="R337" s="208">
        <f>Q337*H337</f>
        <v>0</v>
      </c>
      <c r="S337" s="208">
        <v>0</v>
      </c>
      <c r="T337" s="209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0" t="s">
        <v>222</v>
      </c>
      <c r="AT337" s="210" t="s">
        <v>133</v>
      </c>
      <c r="AU337" s="210" t="s">
        <v>139</v>
      </c>
      <c r="AY337" s="19" t="s">
        <v>130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9" t="s">
        <v>139</v>
      </c>
      <c r="BK337" s="211">
        <f>ROUND(I337*H337,2)</f>
        <v>0</v>
      </c>
      <c r="BL337" s="19" t="s">
        <v>222</v>
      </c>
      <c r="BM337" s="210" t="s">
        <v>701</v>
      </c>
    </row>
    <row r="338" s="2" customFormat="1" ht="16.5" customHeight="1">
      <c r="A338" s="40"/>
      <c r="B338" s="41"/>
      <c r="C338" s="199" t="s">
        <v>702</v>
      </c>
      <c r="D338" s="199" t="s">
        <v>133</v>
      </c>
      <c r="E338" s="200" t="s">
        <v>703</v>
      </c>
      <c r="F338" s="201" t="s">
        <v>704</v>
      </c>
      <c r="G338" s="202" t="s">
        <v>240</v>
      </c>
      <c r="H338" s="203">
        <v>10</v>
      </c>
      <c r="I338" s="204"/>
      <c r="J338" s="205">
        <f>ROUND(I338*H338,2)</f>
        <v>0</v>
      </c>
      <c r="K338" s="201" t="s">
        <v>137</v>
      </c>
      <c r="L338" s="46"/>
      <c r="M338" s="206" t="s">
        <v>19</v>
      </c>
      <c r="N338" s="207" t="s">
        <v>44</v>
      </c>
      <c r="O338" s="86"/>
      <c r="P338" s="208">
        <f>O338*H338</f>
        <v>0</v>
      </c>
      <c r="Q338" s="208">
        <v>0</v>
      </c>
      <c r="R338" s="208">
        <f>Q338*H338</f>
        <v>0</v>
      </c>
      <c r="S338" s="208">
        <v>0.024</v>
      </c>
      <c r="T338" s="209">
        <f>S338*H338</f>
        <v>0.23999999999999999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0" t="s">
        <v>222</v>
      </c>
      <c r="AT338" s="210" t="s">
        <v>133</v>
      </c>
      <c r="AU338" s="210" t="s">
        <v>139</v>
      </c>
      <c r="AY338" s="19" t="s">
        <v>130</v>
      </c>
      <c r="BE338" s="211">
        <f>IF(N338="základní",J338,0)</f>
        <v>0</v>
      </c>
      <c r="BF338" s="211">
        <f>IF(N338="snížená",J338,0)</f>
        <v>0</v>
      </c>
      <c r="BG338" s="211">
        <f>IF(N338="zákl. přenesená",J338,0)</f>
        <v>0</v>
      </c>
      <c r="BH338" s="211">
        <f>IF(N338="sníž. přenesená",J338,0)</f>
        <v>0</v>
      </c>
      <c r="BI338" s="211">
        <f>IF(N338="nulová",J338,0)</f>
        <v>0</v>
      </c>
      <c r="BJ338" s="19" t="s">
        <v>139</v>
      </c>
      <c r="BK338" s="211">
        <f>ROUND(I338*H338,2)</f>
        <v>0</v>
      </c>
      <c r="BL338" s="19" t="s">
        <v>222</v>
      </c>
      <c r="BM338" s="210" t="s">
        <v>705</v>
      </c>
    </row>
    <row r="339" s="2" customFormat="1">
      <c r="A339" s="40"/>
      <c r="B339" s="41"/>
      <c r="C339" s="42"/>
      <c r="D339" s="212" t="s">
        <v>141</v>
      </c>
      <c r="E339" s="42"/>
      <c r="F339" s="213" t="s">
        <v>706</v>
      </c>
      <c r="G339" s="42"/>
      <c r="H339" s="42"/>
      <c r="I339" s="214"/>
      <c r="J339" s="42"/>
      <c r="K339" s="42"/>
      <c r="L339" s="46"/>
      <c r="M339" s="215"/>
      <c r="N339" s="216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141</v>
      </c>
      <c r="AU339" s="19" t="s">
        <v>139</v>
      </c>
    </row>
    <row r="340" s="2" customFormat="1" ht="16.5" customHeight="1">
      <c r="A340" s="40"/>
      <c r="B340" s="41"/>
      <c r="C340" s="199" t="s">
        <v>707</v>
      </c>
      <c r="D340" s="199" t="s">
        <v>133</v>
      </c>
      <c r="E340" s="200" t="s">
        <v>708</v>
      </c>
      <c r="F340" s="201" t="s">
        <v>709</v>
      </c>
      <c r="G340" s="202" t="s">
        <v>240</v>
      </c>
      <c r="H340" s="203">
        <v>2</v>
      </c>
      <c r="I340" s="204"/>
      <c r="J340" s="205">
        <f>ROUND(I340*H340,2)</f>
        <v>0</v>
      </c>
      <c r="K340" s="201" t="s">
        <v>19</v>
      </c>
      <c r="L340" s="46"/>
      <c r="M340" s="206" t="s">
        <v>19</v>
      </c>
      <c r="N340" s="207" t="s">
        <v>44</v>
      </c>
      <c r="O340" s="86"/>
      <c r="P340" s="208">
        <f>O340*H340</f>
        <v>0</v>
      </c>
      <c r="Q340" s="208">
        <v>0</v>
      </c>
      <c r="R340" s="208">
        <f>Q340*H340</f>
        <v>0</v>
      </c>
      <c r="S340" s="208">
        <v>0</v>
      </c>
      <c r="T340" s="209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0" t="s">
        <v>222</v>
      </c>
      <c r="AT340" s="210" t="s">
        <v>133</v>
      </c>
      <c r="AU340" s="210" t="s">
        <v>139</v>
      </c>
      <c r="AY340" s="19" t="s">
        <v>130</v>
      </c>
      <c r="BE340" s="211">
        <f>IF(N340="základní",J340,0)</f>
        <v>0</v>
      </c>
      <c r="BF340" s="211">
        <f>IF(N340="snížená",J340,0)</f>
        <v>0</v>
      </c>
      <c r="BG340" s="211">
        <f>IF(N340="zákl. přenesená",J340,0)</f>
        <v>0</v>
      </c>
      <c r="BH340" s="211">
        <f>IF(N340="sníž. přenesená",J340,0)</f>
        <v>0</v>
      </c>
      <c r="BI340" s="211">
        <f>IF(N340="nulová",J340,0)</f>
        <v>0</v>
      </c>
      <c r="BJ340" s="19" t="s">
        <v>139</v>
      </c>
      <c r="BK340" s="211">
        <f>ROUND(I340*H340,2)</f>
        <v>0</v>
      </c>
      <c r="BL340" s="19" t="s">
        <v>222</v>
      </c>
      <c r="BM340" s="210" t="s">
        <v>710</v>
      </c>
    </row>
    <row r="341" s="2" customFormat="1" ht="16.5" customHeight="1">
      <c r="A341" s="40"/>
      <c r="B341" s="41"/>
      <c r="C341" s="251" t="s">
        <v>711</v>
      </c>
      <c r="D341" s="251" t="s">
        <v>244</v>
      </c>
      <c r="E341" s="252" t="s">
        <v>712</v>
      </c>
      <c r="F341" s="253" t="s">
        <v>713</v>
      </c>
      <c r="G341" s="254" t="s">
        <v>240</v>
      </c>
      <c r="H341" s="255">
        <v>1</v>
      </c>
      <c r="I341" s="256"/>
      <c r="J341" s="257">
        <f>ROUND(I341*H341,2)</f>
        <v>0</v>
      </c>
      <c r="K341" s="253" t="s">
        <v>19</v>
      </c>
      <c r="L341" s="258"/>
      <c r="M341" s="259" t="s">
        <v>19</v>
      </c>
      <c r="N341" s="260" t="s">
        <v>44</v>
      </c>
      <c r="O341" s="86"/>
      <c r="P341" s="208">
        <f>O341*H341</f>
        <v>0</v>
      </c>
      <c r="Q341" s="208">
        <v>0</v>
      </c>
      <c r="R341" s="208">
        <f>Q341*H341</f>
        <v>0</v>
      </c>
      <c r="S341" s="208">
        <v>0</v>
      </c>
      <c r="T341" s="209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0" t="s">
        <v>310</v>
      </c>
      <c r="AT341" s="210" t="s">
        <v>244</v>
      </c>
      <c r="AU341" s="210" t="s">
        <v>139</v>
      </c>
      <c r="AY341" s="19" t="s">
        <v>130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9" t="s">
        <v>139</v>
      </c>
      <c r="BK341" s="211">
        <f>ROUND(I341*H341,2)</f>
        <v>0</v>
      </c>
      <c r="BL341" s="19" t="s">
        <v>222</v>
      </c>
      <c r="BM341" s="210" t="s">
        <v>714</v>
      </c>
    </row>
    <row r="342" s="2" customFormat="1" ht="16.5" customHeight="1">
      <c r="A342" s="40"/>
      <c r="B342" s="41"/>
      <c r="C342" s="251" t="s">
        <v>715</v>
      </c>
      <c r="D342" s="251" t="s">
        <v>244</v>
      </c>
      <c r="E342" s="252" t="s">
        <v>716</v>
      </c>
      <c r="F342" s="253" t="s">
        <v>717</v>
      </c>
      <c r="G342" s="254" t="s">
        <v>240</v>
      </c>
      <c r="H342" s="255">
        <v>1</v>
      </c>
      <c r="I342" s="256"/>
      <c r="J342" s="257">
        <f>ROUND(I342*H342,2)</f>
        <v>0</v>
      </c>
      <c r="K342" s="253" t="s">
        <v>19</v>
      </c>
      <c r="L342" s="258"/>
      <c r="M342" s="259" t="s">
        <v>19</v>
      </c>
      <c r="N342" s="260" t="s">
        <v>44</v>
      </c>
      <c r="O342" s="86"/>
      <c r="P342" s="208">
        <f>O342*H342</f>
        <v>0</v>
      </c>
      <c r="Q342" s="208">
        <v>0</v>
      </c>
      <c r="R342" s="208">
        <f>Q342*H342</f>
        <v>0</v>
      </c>
      <c r="S342" s="208">
        <v>0</v>
      </c>
      <c r="T342" s="209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0" t="s">
        <v>310</v>
      </c>
      <c r="AT342" s="210" t="s">
        <v>244</v>
      </c>
      <c r="AU342" s="210" t="s">
        <v>139</v>
      </c>
      <c r="AY342" s="19" t="s">
        <v>130</v>
      </c>
      <c r="BE342" s="211">
        <f>IF(N342="základní",J342,0)</f>
        <v>0</v>
      </c>
      <c r="BF342" s="211">
        <f>IF(N342="snížená",J342,0)</f>
        <v>0</v>
      </c>
      <c r="BG342" s="211">
        <f>IF(N342="zákl. přenesená",J342,0)</f>
        <v>0</v>
      </c>
      <c r="BH342" s="211">
        <f>IF(N342="sníž. přenesená",J342,0)</f>
        <v>0</v>
      </c>
      <c r="BI342" s="211">
        <f>IF(N342="nulová",J342,0)</f>
        <v>0</v>
      </c>
      <c r="BJ342" s="19" t="s">
        <v>139</v>
      </c>
      <c r="BK342" s="211">
        <f>ROUND(I342*H342,2)</f>
        <v>0</v>
      </c>
      <c r="BL342" s="19" t="s">
        <v>222</v>
      </c>
      <c r="BM342" s="210" t="s">
        <v>718</v>
      </c>
    </row>
    <row r="343" s="2" customFormat="1" ht="21.75" customHeight="1">
      <c r="A343" s="40"/>
      <c r="B343" s="41"/>
      <c r="C343" s="199" t="s">
        <v>719</v>
      </c>
      <c r="D343" s="199" t="s">
        <v>133</v>
      </c>
      <c r="E343" s="200" t="s">
        <v>720</v>
      </c>
      <c r="F343" s="201" t="s">
        <v>721</v>
      </c>
      <c r="G343" s="202" t="s">
        <v>240</v>
      </c>
      <c r="H343" s="203">
        <v>1</v>
      </c>
      <c r="I343" s="204"/>
      <c r="J343" s="205">
        <f>ROUND(I343*H343,2)</f>
        <v>0</v>
      </c>
      <c r="K343" s="201" t="s">
        <v>137</v>
      </c>
      <c r="L343" s="46"/>
      <c r="M343" s="206" t="s">
        <v>19</v>
      </c>
      <c r="N343" s="207" t="s">
        <v>44</v>
      </c>
      <c r="O343" s="86"/>
      <c r="P343" s="208">
        <f>O343*H343</f>
        <v>0</v>
      </c>
      <c r="Q343" s="208">
        <v>0.00034000000000000002</v>
      </c>
      <c r="R343" s="208">
        <f>Q343*H343</f>
        <v>0.00034000000000000002</v>
      </c>
      <c r="S343" s="208">
        <v>0</v>
      </c>
      <c r="T343" s="209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0" t="s">
        <v>222</v>
      </c>
      <c r="AT343" s="210" t="s">
        <v>133</v>
      </c>
      <c r="AU343" s="210" t="s">
        <v>139</v>
      </c>
      <c r="AY343" s="19" t="s">
        <v>130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9" t="s">
        <v>139</v>
      </c>
      <c r="BK343" s="211">
        <f>ROUND(I343*H343,2)</f>
        <v>0</v>
      </c>
      <c r="BL343" s="19" t="s">
        <v>222</v>
      </c>
      <c r="BM343" s="210" t="s">
        <v>722</v>
      </c>
    </row>
    <row r="344" s="2" customFormat="1">
      <c r="A344" s="40"/>
      <c r="B344" s="41"/>
      <c r="C344" s="42"/>
      <c r="D344" s="212" t="s">
        <v>141</v>
      </c>
      <c r="E344" s="42"/>
      <c r="F344" s="213" t="s">
        <v>723</v>
      </c>
      <c r="G344" s="42"/>
      <c r="H344" s="42"/>
      <c r="I344" s="214"/>
      <c r="J344" s="42"/>
      <c r="K344" s="42"/>
      <c r="L344" s="46"/>
      <c r="M344" s="215"/>
      <c r="N344" s="216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141</v>
      </c>
      <c r="AU344" s="19" t="s">
        <v>139</v>
      </c>
    </row>
    <row r="345" s="2" customFormat="1" ht="16.5" customHeight="1">
      <c r="A345" s="40"/>
      <c r="B345" s="41"/>
      <c r="C345" s="199" t="s">
        <v>724</v>
      </c>
      <c r="D345" s="199" t="s">
        <v>133</v>
      </c>
      <c r="E345" s="200" t="s">
        <v>725</v>
      </c>
      <c r="F345" s="201" t="s">
        <v>726</v>
      </c>
      <c r="G345" s="202" t="s">
        <v>240</v>
      </c>
      <c r="H345" s="203">
        <v>1</v>
      </c>
      <c r="I345" s="204"/>
      <c r="J345" s="205">
        <f>ROUND(I345*H345,2)</f>
        <v>0</v>
      </c>
      <c r="K345" s="201" t="s">
        <v>137</v>
      </c>
      <c r="L345" s="46"/>
      <c r="M345" s="206" t="s">
        <v>19</v>
      </c>
      <c r="N345" s="207" t="s">
        <v>44</v>
      </c>
      <c r="O345" s="86"/>
      <c r="P345" s="208">
        <f>O345*H345</f>
        <v>0</v>
      </c>
      <c r="Q345" s="208">
        <v>0.00021000000000000001</v>
      </c>
      <c r="R345" s="208">
        <f>Q345*H345</f>
        <v>0.00021000000000000001</v>
      </c>
      <c r="S345" s="208">
        <v>0</v>
      </c>
      <c r="T345" s="209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0" t="s">
        <v>222</v>
      </c>
      <c r="AT345" s="210" t="s">
        <v>133</v>
      </c>
      <c r="AU345" s="210" t="s">
        <v>139</v>
      </c>
      <c r="AY345" s="19" t="s">
        <v>130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19" t="s">
        <v>139</v>
      </c>
      <c r="BK345" s="211">
        <f>ROUND(I345*H345,2)</f>
        <v>0</v>
      </c>
      <c r="BL345" s="19" t="s">
        <v>222</v>
      </c>
      <c r="BM345" s="210" t="s">
        <v>727</v>
      </c>
    </row>
    <row r="346" s="2" customFormat="1">
      <c r="A346" s="40"/>
      <c r="B346" s="41"/>
      <c r="C346" s="42"/>
      <c r="D346" s="212" t="s">
        <v>141</v>
      </c>
      <c r="E346" s="42"/>
      <c r="F346" s="213" t="s">
        <v>728</v>
      </c>
      <c r="G346" s="42"/>
      <c r="H346" s="42"/>
      <c r="I346" s="214"/>
      <c r="J346" s="42"/>
      <c r="K346" s="42"/>
      <c r="L346" s="46"/>
      <c r="M346" s="215"/>
      <c r="N346" s="216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141</v>
      </c>
      <c r="AU346" s="19" t="s">
        <v>139</v>
      </c>
    </row>
    <row r="347" s="2" customFormat="1" ht="16.5" customHeight="1">
      <c r="A347" s="40"/>
      <c r="B347" s="41"/>
      <c r="C347" s="199" t="s">
        <v>729</v>
      </c>
      <c r="D347" s="199" t="s">
        <v>133</v>
      </c>
      <c r="E347" s="200" t="s">
        <v>730</v>
      </c>
      <c r="F347" s="201" t="s">
        <v>731</v>
      </c>
      <c r="G347" s="202" t="s">
        <v>240</v>
      </c>
      <c r="H347" s="203">
        <v>1</v>
      </c>
      <c r="I347" s="204"/>
      <c r="J347" s="205">
        <f>ROUND(I347*H347,2)</f>
        <v>0</v>
      </c>
      <c r="K347" s="201" t="s">
        <v>19</v>
      </c>
      <c r="L347" s="46"/>
      <c r="M347" s="206" t="s">
        <v>19</v>
      </c>
      <c r="N347" s="207" t="s">
        <v>44</v>
      </c>
      <c r="O347" s="86"/>
      <c r="P347" s="208">
        <f>O347*H347</f>
        <v>0</v>
      </c>
      <c r="Q347" s="208">
        <v>0</v>
      </c>
      <c r="R347" s="208">
        <f>Q347*H347</f>
        <v>0</v>
      </c>
      <c r="S347" s="208">
        <v>0</v>
      </c>
      <c r="T347" s="209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0" t="s">
        <v>222</v>
      </c>
      <c r="AT347" s="210" t="s">
        <v>133</v>
      </c>
      <c r="AU347" s="210" t="s">
        <v>139</v>
      </c>
      <c r="AY347" s="19" t="s">
        <v>130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9" t="s">
        <v>139</v>
      </c>
      <c r="BK347" s="211">
        <f>ROUND(I347*H347,2)</f>
        <v>0</v>
      </c>
      <c r="BL347" s="19" t="s">
        <v>222</v>
      </c>
      <c r="BM347" s="210" t="s">
        <v>732</v>
      </c>
    </row>
    <row r="348" s="2" customFormat="1" ht="16.5" customHeight="1">
      <c r="A348" s="40"/>
      <c r="B348" s="41"/>
      <c r="C348" s="251" t="s">
        <v>733</v>
      </c>
      <c r="D348" s="251" t="s">
        <v>244</v>
      </c>
      <c r="E348" s="252" t="s">
        <v>734</v>
      </c>
      <c r="F348" s="253" t="s">
        <v>735</v>
      </c>
      <c r="G348" s="254" t="s">
        <v>240</v>
      </c>
      <c r="H348" s="255">
        <v>1</v>
      </c>
      <c r="I348" s="256"/>
      <c r="J348" s="257">
        <f>ROUND(I348*H348,2)</f>
        <v>0</v>
      </c>
      <c r="K348" s="253" t="s">
        <v>19</v>
      </c>
      <c r="L348" s="258"/>
      <c r="M348" s="259" t="s">
        <v>19</v>
      </c>
      <c r="N348" s="260" t="s">
        <v>44</v>
      </c>
      <c r="O348" s="86"/>
      <c r="P348" s="208">
        <f>O348*H348</f>
        <v>0</v>
      </c>
      <c r="Q348" s="208">
        <v>0</v>
      </c>
      <c r="R348" s="208">
        <f>Q348*H348</f>
        <v>0</v>
      </c>
      <c r="S348" s="208">
        <v>0</v>
      </c>
      <c r="T348" s="209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0" t="s">
        <v>310</v>
      </c>
      <c r="AT348" s="210" t="s">
        <v>244</v>
      </c>
      <c r="AU348" s="210" t="s">
        <v>139</v>
      </c>
      <c r="AY348" s="19" t="s">
        <v>130</v>
      </c>
      <c r="BE348" s="211">
        <f>IF(N348="základní",J348,0)</f>
        <v>0</v>
      </c>
      <c r="BF348" s="211">
        <f>IF(N348="snížená",J348,0)</f>
        <v>0</v>
      </c>
      <c r="BG348" s="211">
        <f>IF(N348="zákl. přenesená",J348,0)</f>
        <v>0</v>
      </c>
      <c r="BH348" s="211">
        <f>IF(N348="sníž. přenesená",J348,0)</f>
        <v>0</v>
      </c>
      <c r="BI348" s="211">
        <f>IF(N348="nulová",J348,0)</f>
        <v>0</v>
      </c>
      <c r="BJ348" s="19" t="s">
        <v>139</v>
      </c>
      <c r="BK348" s="211">
        <f>ROUND(I348*H348,2)</f>
        <v>0</v>
      </c>
      <c r="BL348" s="19" t="s">
        <v>222</v>
      </c>
      <c r="BM348" s="210" t="s">
        <v>736</v>
      </c>
    </row>
    <row r="349" s="2" customFormat="1" ht="24.15" customHeight="1">
      <c r="A349" s="40"/>
      <c r="B349" s="41"/>
      <c r="C349" s="199" t="s">
        <v>737</v>
      </c>
      <c r="D349" s="199" t="s">
        <v>133</v>
      </c>
      <c r="E349" s="200" t="s">
        <v>738</v>
      </c>
      <c r="F349" s="201" t="s">
        <v>739</v>
      </c>
      <c r="G349" s="202" t="s">
        <v>356</v>
      </c>
      <c r="H349" s="261"/>
      <c r="I349" s="204"/>
      <c r="J349" s="205">
        <f>ROUND(I349*H349,2)</f>
        <v>0</v>
      </c>
      <c r="K349" s="201" t="s">
        <v>137</v>
      </c>
      <c r="L349" s="46"/>
      <c r="M349" s="206" t="s">
        <v>19</v>
      </c>
      <c r="N349" s="207" t="s">
        <v>44</v>
      </c>
      <c r="O349" s="86"/>
      <c r="P349" s="208">
        <f>O349*H349</f>
        <v>0</v>
      </c>
      <c r="Q349" s="208">
        <v>0</v>
      </c>
      <c r="R349" s="208">
        <f>Q349*H349</f>
        <v>0</v>
      </c>
      <c r="S349" s="208">
        <v>0</v>
      </c>
      <c r="T349" s="209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0" t="s">
        <v>222</v>
      </c>
      <c r="AT349" s="210" t="s">
        <v>133</v>
      </c>
      <c r="AU349" s="210" t="s">
        <v>139</v>
      </c>
      <c r="AY349" s="19" t="s">
        <v>130</v>
      </c>
      <c r="BE349" s="211">
        <f>IF(N349="základní",J349,0)</f>
        <v>0</v>
      </c>
      <c r="BF349" s="211">
        <f>IF(N349="snížená",J349,0)</f>
        <v>0</v>
      </c>
      <c r="BG349" s="211">
        <f>IF(N349="zákl. přenesená",J349,0)</f>
        <v>0</v>
      </c>
      <c r="BH349" s="211">
        <f>IF(N349="sníž. přenesená",J349,0)</f>
        <v>0</v>
      </c>
      <c r="BI349" s="211">
        <f>IF(N349="nulová",J349,0)</f>
        <v>0</v>
      </c>
      <c r="BJ349" s="19" t="s">
        <v>139</v>
      </c>
      <c r="BK349" s="211">
        <f>ROUND(I349*H349,2)</f>
        <v>0</v>
      </c>
      <c r="BL349" s="19" t="s">
        <v>222</v>
      </c>
      <c r="BM349" s="210" t="s">
        <v>740</v>
      </c>
    </row>
    <row r="350" s="2" customFormat="1">
      <c r="A350" s="40"/>
      <c r="B350" s="41"/>
      <c r="C350" s="42"/>
      <c r="D350" s="212" t="s">
        <v>141</v>
      </c>
      <c r="E350" s="42"/>
      <c r="F350" s="213" t="s">
        <v>741</v>
      </c>
      <c r="G350" s="42"/>
      <c r="H350" s="42"/>
      <c r="I350" s="214"/>
      <c r="J350" s="42"/>
      <c r="K350" s="42"/>
      <c r="L350" s="46"/>
      <c r="M350" s="215"/>
      <c r="N350" s="216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141</v>
      </c>
      <c r="AU350" s="19" t="s">
        <v>139</v>
      </c>
    </row>
    <row r="351" s="12" customFormat="1" ht="22.8" customHeight="1">
      <c r="A351" s="12"/>
      <c r="B351" s="183"/>
      <c r="C351" s="184"/>
      <c r="D351" s="185" t="s">
        <v>71</v>
      </c>
      <c r="E351" s="197" t="s">
        <v>742</v>
      </c>
      <c r="F351" s="197" t="s">
        <v>743</v>
      </c>
      <c r="G351" s="184"/>
      <c r="H351" s="184"/>
      <c r="I351" s="187"/>
      <c r="J351" s="198">
        <f>BK351</f>
        <v>0</v>
      </c>
      <c r="K351" s="184"/>
      <c r="L351" s="189"/>
      <c r="M351" s="190"/>
      <c r="N351" s="191"/>
      <c r="O351" s="191"/>
      <c r="P351" s="192">
        <f>SUM(P352:P354)</f>
        <v>0</v>
      </c>
      <c r="Q351" s="191"/>
      <c r="R351" s="192">
        <f>SUM(R352:R354)</f>
        <v>0</v>
      </c>
      <c r="S351" s="191"/>
      <c r="T351" s="193">
        <f>SUM(T352:T354)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94" t="s">
        <v>139</v>
      </c>
      <c r="AT351" s="195" t="s">
        <v>71</v>
      </c>
      <c r="AU351" s="195" t="s">
        <v>77</v>
      </c>
      <c r="AY351" s="194" t="s">
        <v>130</v>
      </c>
      <c r="BK351" s="196">
        <f>SUM(BK352:BK354)</f>
        <v>0</v>
      </c>
    </row>
    <row r="352" s="2" customFormat="1" ht="21.75" customHeight="1">
      <c r="A352" s="40"/>
      <c r="B352" s="41"/>
      <c r="C352" s="199" t="s">
        <v>744</v>
      </c>
      <c r="D352" s="199" t="s">
        <v>133</v>
      </c>
      <c r="E352" s="200" t="s">
        <v>745</v>
      </c>
      <c r="F352" s="201" t="s">
        <v>746</v>
      </c>
      <c r="G352" s="202" t="s">
        <v>626</v>
      </c>
      <c r="H352" s="203">
        <v>1</v>
      </c>
      <c r="I352" s="204"/>
      <c r="J352" s="205">
        <f>ROUND(I352*H352,2)</f>
        <v>0</v>
      </c>
      <c r="K352" s="201" t="s">
        <v>19</v>
      </c>
      <c r="L352" s="46"/>
      <c r="M352" s="206" t="s">
        <v>19</v>
      </c>
      <c r="N352" s="207" t="s">
        <v>44</v>
      </c>
      <c r="O352" s="86"/>
      <c r="P352" s="208">
        <f>O352*H352</f>
        <v>0</v>
      </c>
      <c r="Q352" s="208">
        <v>0</v>
      </c>
      <c r="R352" s="208">
        <f>Q352*H352</f>
        <v>0</v>
      </c>
      <c r="S352" s="208">
        <v>0</v>
      </c>
      <c r="T352" s="209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0" t="s">
        <v>222</v>
      </c>
      <c r="AT352" s="210" t="s">
        <v>133</v>
      </c>
      <c r="AU352" s="210" t="s">
        <v>139</v>
      </c>
      <c r="AY352" s="19" t="s">
        <v>130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19" t="s">
        <v>139</v>
      </c>
      <c r="BK352" s="211">
        <f>ROUND(I352*H352,2)</f>
        <v>0</v>
      </c>
      <c r="BL352" s="19" t="s">
        <v>222</v>
      </c>
      <c r="BM352" s="210" t="s">
        <v>747</v>
      </c>
    </row>
    <row r="353" s="2" customFormat="1" ht="24.15" customHeight="1">
      <c r="A353" s="40"/>
      <c r="B353" s="41"/>
      <c r="C353" s="199" t="s">
        <v>748</v>
      </c>
      <c r="D353" s="199" t="s">
        <v>133</v>
      </c>
      <c r="E353" s="200" t="s">
        <v>749</v>
      </c>
      <c r="F353" s="201" t="s">
        <v>750</v>
      </c>
      <c r="G353" s="202" t="s">
        <v>356</v>
      </c>
      <c r="H353" s="261"/>
      <c r="I353" s="204"/>
      <c r="J353" s="205">
        <f>ROUND(I353*H353,2)</f>
        <v>0</v>
      </c>
      <c r="K353" s="201" t="s">
        <v>137</v>
      </c>
      <c r="L353" s="46"/>
      <c r="M353" s="206" t="s">
        <v>19</v>
      </c>
      <c r="N353" s="207" t="s">
        <v>44</v>
      </c>
      <c r="O353" s="86"/>
      <c r="P353" s="208">
        <f>O353*H353</f>
        <v>0</v>
      </c>
      <c r="Q353" s="208">
        <v>0</v>
      </c>
      <c r="R353" s="208">
        <f>Q353*H353</f>
        <v>0</v>
      </c>
      <c r="S353" s="208">
        <v>0</v>
      </c>
      <c r="T353" s="209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0" t="s">
        <v>222</v>
      </c>
      <c r="AT353" s="210" t="s">
        <v>133</v>
      </c>
      <c r="AU353" s="210" t="s">
        <v>139</v>
      </c>
      <c r="AY353" s="19" t="s">
        <v>130</v>
      </c>
      <c r="BE353" s="211">
        <f>IF(N353="základní",J353,0)</f>
        <v>0</v>
      </c>
      <c r="BF353" s="211">
        <f>IF(N353="snížená",J353,0)</f>
        <v>0</v>
      </c>
      <c r="BG353" s="211">
        <f>IF(N353="zákl. přenesená",J353,0)</f>
        <v>0</v>
      </c>
      <c r="BH353" s="211">
        <f>IF(N353="sníž. přenesená",J353,0)</f>
        <v>0</v>
      </c>
      <c r="BI353" s="211">
        <f>IF(N353="nulová",J353,0)</f>
        <v>0</v>
      </c>
      <c r="BJ353" s="19" t="s">
        <v>139</v>
      </c>
      <c r="BK353" s="211">
        <f>ROUND(I353*H353,2)</f>
        <v>0</v>
      </c>
      <c r="BL353" s="19" t="s">
        <v>222</v>
      </c>
      <c r="BM353" s="210" t="s">
        <v>751</v>
      </c>
    </row>
    <row r="354" s="2" customFormat="1">
      <c r="A354" s="40"/>
      <c r="B354" s="41"/>
      <c r="C354" s="42"/>
      <c r="D354" s="212" t="s">
        <v>141</v>
      </c>
      <c r="E354" s="42"/>
      <c r="F354" s="213" t="s">
        <v>752</v>
      </c>
      <c r="G354" s="42"/>
      <c r="H354" s="42"/>
      <c r="I354" s="214"/>
      <c r="J354" s="42"/>
      <c r="K354" s="42"/>
      <c r="L354" s="46"/>
      <c r="M354" s="215"/>
      <c r="N354" s="216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141</v>
      </c>
      <c r="AU354" s="19" t="s">
        <v>139</v>
      </c>
    </row>
    <row r="355" s="12" customFormat="1" ht="22.8" customHeight="1">
      <c r="A355" s="12"/>
      <c r="B355" s="183"/>
      <c r="C355" s="184"/>
      <c r="D355" s="185" t="s">
        <v>71</v>
      </c>
      <c r="E355" s="197" t="s">
        <v>753</v>
      </c>
      <c r="F355" s="197" t="s">
        <v>754</v>
      </c>
      <c r="G355" s="184"/>
      <c r="H355" s="184"/>
      <c r="I355" s="187"/>
      <c r="J355" s="198">
        <f>BK355</f>
        <v>0</v>
      </c>
      <c r="K355" s="184"/>
      <c r="L355" s="189"/>
      <c r="M355" s="190"/>
      <c r="N355" s="191"/>
      <c r="O355" s="191"/>
      <c r="P355" s="192">
        <f>SUM(P356:P385)</f>
        <v>0</v>
      </c>
      <c r="Q355" s="191"/>
      <c r="R355" s="192">
        <f>SUM(R356:R385)</f>
        <v>0.10899800000000001</v>
      </c>
      <c r="S355" s="191"/>
      <c r="T355" s="193">
        <f>SUM(T356:T385)</f>
        <v>0.094549999999999995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94" t="s">
        <v>139</v>
      </c>
      <c r="AT355" s="195" t="s">
        <v>71</v>
      </c>
      <c r="AU355" s="195" t="s">
        <v>77</v>
      </c>
      <c r="AY355" s="194" t="s">
        <v>130</v>
      </c>
      <c r="BK355" s="196">
        <f>SUM(BK356:BK385)</f>
        <v>0</v>
      </c>
    </row>
    <row r="356" s="2" customFormat="1" ht="16.5" customHeight="1">
      <c r="A356" s="40"/>
      <c r="B356" s="41"/>
      <c r="C356" s="199" t="s">
        <v>755</v>
      </c>
      <c r="D356" s="199" t="s">
        <v>133</v>
      </c>
      <c r="E356" s="200" t="s">
        <v>756</v>
      </c>
      <c r="F356" s="201" t="s">
        <v>757</v>
      </c>
      <c r="G356" s="202" t="s">
        <v>136</v>
      </c>
      <c r="H356" s="203">
        <v>2.5</v>
      </c>
      <c r="I356" s="204"/>
      <c r="J356" s="205">
        <f>ROUND(I356*H356,2)</f>
        <v>0</v>
      </c>
      <c r="K356" s="201" t="s">
        <v>19</v>
      </c>
      <c r="L356" s="46"/>
      <c r="M356" s="206" t="s">
        <v>19</v>
      </c>
      <c r="N356" s="207" t="s">
        <v>44</v>
      </c>
      <c r="O356" s="86"/>
      <c r="P356" s="208">
        <f>O356*H356</f>
        <v>0</v>
      </c>
      <c r="Q356" s="208">
        <v>0.00029999999999999997</v>
      </c>
      <c r="R356" s="208">
        <f>Q356*H356</f>
        <v>0.00074999999999999991</v>
      </c>
      <c r="S356" s="208">
        <v>0</v>
      </c>
      <c r="T356" s="209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0" t="s">
        <v>222</v>
      </c>
      <c r="AT356" s="210" t="s">
        <v>133</v>
      </c>
      <c r="AU356" s="210" t="s">
        <v>139</v>
      </c>
      <c r="AY356" s="19" t="s">
        <v>130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19" t="s">
        <v>139</v>
      </c>
      <c r="BK356" s="211">
        <f>ROUND(I356*H356,2)</f>
        <v>0</v>
      </c>
      <c r="BL356" s="19" t="s">
        <v>222</v>
      </c>
      <c r="BM356" s="210" t="s">
        <v>758</v>
      </c>
    </row>
    <row r="357" s="13" customFormat="1">
      <c r="A357" s="13"/>
      <c r="B357" s="217"/>
      <c r="C357" s="218"/>
      <c r="D357" s="219" t="s">
        <v>143</v>
      </c>
      <c r="E357" s="220" t="s">
        <v>19</v>
      </c>
      <c r="F357" s="221" t="s">
        <v>759</v>
      </c>
      <c r="G357" s="218"/>
      <c r="H357" s="222">
        <v>2.5</v>
      </c>
      <c r="I357" s="223"/>
      <c r="J357" s="218"/>
      <c r="K357" s="218"/>
      <c r="L357" s="224"/>
      <c r="M357" s="225"/>
      <c r="N357" s="226"/>
      <c r="O357" s="226"/>
      <c r="P357" s="226"/>
      <c r="Q357" s="226"/>
      <c r="R357" s="226"/>
      <c r="S357" s="226"/>
      <c r="T357" s="22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8" t="s">
        <v>143</v>
      </c>
      <c r="AU357" s="228" t="s">
        <v>139</v>
      </c>
      <c r="AV357" s="13" t="s">
        <v>139</v>
      </c>
      <c r="AW357" s="13" t="s">
        <v>33</v>
      </c>
      <c r="AX357" s="13" t="s">
        <v>72</v>
      </c>
      <c r="AY357" s="228" t="s">
        <v>130</v>
      </c>
    </row>
    <row r="358" s="15" customFormat="1">
      <c r="A358" s="15"/>
      <c r="B358" s="240"/>
      <c r="C358" s="241"/>
      <c r="D358" s="219" t="s">
        <v>143</v>
      </c>
      <c r="E358" s="242" t="s">
        <v>19</v>
      </c>
      <c r="F358" s="243" t="s">
        <v>147</v>
      </c>
      <c r="G358" s="241"/>
      <c r="H358" s="244">
        <v>2.5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0" t="s">
        <v>143</v>
      </c>
      <c r="AU358" s="250" t="s">
        <v>139</v>
      </c>
      <c r="AV358" s="15" t="s">
        <v>138</v>
      </c>
      <c r="AW358" s="15" t="s">
        <v>33</v>
      </c>
      <c r="AX358" s="15" t="s">
        <v>77</v>
      </c>
      <c r="AY358" s="250" t="s">
        <v>130</v>
      </c>
    </row>
    <row r="359" s="2" customFormat="1" ht="24.15" customHeight="1">
      <c r="A359" s="40"/>
      <c r="B359" s="41"/>
      <c r="C359" s="199" t="s">
        <v>760</v>
      </c>
      <c r="D359" s="199" t="s">
        <v>133</v>
      </c>
      <c r="E359" s="200" t="s">
        <v>761</v>
      </c>
      <c r="F359" s="201" t="s">
        <v>762</v>
      </c>
      <c r="G359" s="202" t="s">
        <v>136</v>
      </c>
      <c r="H359" s="203">
        <v>2.5</v>
      </c>
      <c r="I359" s="204"/>
      <c r="J359" s="205">
        <f>ROUND(I359*H359,2)</f>
        <v>0</v>
      </c>
      <c r="K359" s="201" t="s">
        <v>137</v>
      </c>
      <c r="L359" s="46"/>
      <c r="M359" s="206" t="s">
        <v>19</v>
      </c>
      <c r="N359" s="207" t="s">
        <v>44</v>
      </c>
      <c r="O359" s="86"/>
      <c r="P359" s="208">
        <f>O359*H359</f>
        <v>0</v>
      </c>
      <c r="Q359" s="208">
        <v>0.012</v>
      </c>
      <c r="R359" s="208">
        <f>Q359*H359</f>
        <v>0.029999999999999999</v>
      </c>
      <c r="S359" s="208">
        <v>0</v>
      </c>
      <c r="T359" s="209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0" t="s">
        <v>222</v>
      </c>
      <c r="AT359" s="210" t="s">
        <v>133</v>
      </c>
      <c r="AU359" s="210" t="s">
        <v>139</v>
      </c>
      <c r="AY359" s="19" t="s">
        <v>130</v>
      </c>
      <c r="BE359" s="211">
        <f>IF(N359="základní",J359,0)</f>
        <v>0</v>
      </c>
      <c r="BF359" s="211">
        <f>IF(N359="snížená",J359,0)</f>
        <v>0</v>
      </c>
      <c r="BG359" s="211">
        <f>IF(N359="zákl. přenesená",J359,0)</f>
        <v>0</v>
      </c>
      <c r="BH359" s="211">
        <f>IF(N359="sníž. přenesená",J359,0)</f>
        <v>0</v>
      </c>
      <c r="BI359" s="211">
        <f>IF(N359="nulová",J359,0)</f>
        <v>0</v>
      </c>
      <c r="BJ359" s="19" t="s">
        <v>139</v>
      </c>
      <c r="BK359" s="211">
        <f>ROUND(I359*H359,2)</f>
        <v>0</v>
      </c>
      <c r="BL359" s="19" t="s">
        <v>222</v>
      </c>
      <c r="BM359" s="210" t="s">
        <v>763</v>
      </c>
    </row>
    <row r="360" s="2" customFormat="1">
      <c r="A360" s="40"/>
      <c r="B360" s="41"/>
      <c r="C360" s="42"/>
      <c r="D360" s="212" t="s">
        <v>141</v>
      </c>
      <c r="E360" s="42"/>
      <c r="F360" s="213" t="s">
        <v>764</v>
      </c>
      <c r="G360" s="42"/>
      <c r="H360" s="42"/>
      <c r="I360" s="214"/>
      <c r="J360" s="42"/>
      <c r="K360" s="42"/>
      <c r="L360" s="46"/>
      <c r="M360" s="215"/>
      <c r="N360" s="216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141</v>
      </c>
      <c r="AU360" s="19" t="s">
        <v>139</v>
      </c>
    </row>
    <row r="361" s="2" customFormat="1" ht="16.5" customHeight="1">
      <c r="A361" s="40"/>
      <c r="B361" s="41"/>
      <c r="C361" s="199" t="s">
        <v>765</v>
      </c>
      <c r="D361" s="199" t="s">
        <v>133</v>
      </c>
      <c r="E361" s="200" t="s">
        <v>766</v>
      </c>
      <c r="F361" s="201" t="s">
        <v>767</v>
      </c>
      <c r="G361" s="202" t="s">
        <v>136</v>
      </c>
      <c r="H361" s="203">
        <v>2.5</v>
      </c>
      <c r="I361" s="204"/>
      <c r="J361" s="205">
        <f>ROUND(I361*H361,2)</f>
        <v>0</v>
      </c>
      <c r="K361" s="201" t="s">
        <v>137</v>
      </c>
      <c r="L361" s="46"/>
      <c r="M361" s="206" t="s">
        <v>19</v>
      </c>
      <c r="N361" s="207" t="s">
        <v>44</v>
      </c>
      <c r="O361" s="86"/>
      <c r="P361" s="208">
        <f>O361*H361</f>
        <v>0</v>
      </c>
      <c r="Q361" s="208">
        <v>0</v>
      </c>
      <c r="R361" s="208">
        <f>Q361*H361</f>
        <v>0</v>
      </c>
      <c r="S361" s="208">
        <v>0.035299999999999998</v>
      </c>
      <c r="T361" s="209">
        <f>S361*H361</f>
        <v>0.088249999999999995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0" t="s">
        <v>222</v>
      </c>
      <c r="AT361" s="210" t="s">
        <v>133</v>
      </c>
      <c r="AU361" s="210" t="s">
        <v>139</v>
      </c>
      <c r="AY361" s="19" t="s">
        <v>130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9" t="s">
        <v>139</v>
      </c>
      <c r="BK361" s="211">
        <f>ROUND(I361*H361,2)</f>
        <v>0</v>
      </c>
      <c r="BL361" s="19" t="s">
        <v>222</v>
      </c>
      <c r="BM361" s="210" t="s">
        <v>768</v>
      </c>
    </row>
    <row r="362" s="2" customFormat="1">
      <c r="A362" s="40"/>
      <c r="B362" s="41"/>
      <c r="C362" s="42"/>
      <c r="D362" s="212" t="s">
        <v>141</v>
      </c>
      <c r="E362" s="42"/>
      <c r="F362" s="213" t="s">
        <v>769</v>
      </c>
      <c r="G362" s="42"/>
      <c r="H362" s="42"/>
      <c r="I362" s="214"/>
      <c r="J362" s="42"/>
      <c r="K362" s="42"/>
      <c r="L362" s="46"/>
      <c r="M362" s="215"/>
      <c r="N362" s="216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141</v>
      </c>
      <c r="AU362" s="19" t="s">
        <v>139</v>
      </c>
    </row>
    <row r="363" s="13" customFormat="1">
      <c r="A363" s="13"/>
      <c r="B363" s="217"/>
      <c r="C363" s="218"/>
      <c r="D363" s="219" t="s">
        <v>143</v>
      </c>
      <c r="E363" s="220" t="s">
        <v>19</v>
      </c>
      <c r="F363" s="221" t="s">
        <v>759</v>
      </c>
      <c r="G363" s="218"/>
      <c r="H363" s="222">
        <v>2.5</v>
      </c>
      <c r="I363" s="223"/>
      <c r="J363" s="218"/>
      <c r="K363" s="218"/>
      <c r="L363" s="224"/>
      <c r="M363" s="225"/>
      <c r="N363" s="226"/>
      <c r="O363" s="226"/>
      <c r="P363" s="226"/>
      <c r="Q363" s="226"/>
      <c r="R363" s="226"/>
      <c r="S363" s="226"/>
      <c r="T363" s="22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8" t="s">
        <v>143</v>
      </c>
      <c r="AU363" s="228" t="s">
        <v>139</v>
      </c>
      <c r="AV363" s="13" t="s">
        <v>139</v>
      </c>
      <c r="AW363" s="13" t="s">
        <v>33</v>
      </c>
      <c r="AX363" s="13" t="s">
        <v>72</v>
      </c>
      <c r="AY363" s="228" t="s">
        <v>130</v>
      </c>
    </row>
    <row r="364" s="15" customFormat="1">
      <c r="A364" s="15"/>
      <c r="B364" s="240"/>
      <c r="C364" s="241"/>
      <c r="D364" s="219" t="s">
        <v>143</v>
      </c>
      <c r="E364" s="242" t="s">
        <v>19</v>
      </c>
      <c r="F364" s="243" t="s">
        <v>147</v>
      </c>
      <c r="G364" s="241"/>
      <c r="H364" s="244">
        <v>2.5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0" t="s">
        <v>143</v>
      </c>
      <c r="AU364" s="250" t="s">
        <v>139</v>
      </c>
      <c r="AV364" s="15" t="s">
        <v>138</v>
      </c>
      <c r="AW364" s="15" t="s">
        <v>33</v>
      </c>
      <c r="AX364" s="15" t="s">
        <v>77</v>
      </c>
      <c r="AY364" s="250" t="s">
        <v>130</v>
      </c>
    </row>
    <row r="365" s="2" customFormat="1" ht="24.15" customHeight="1">
      <c r="A365" s="40"/>
      <c r="B365" s="41"/>
      <c r="C365" s="199" t="s">
        <v>770</v>
      </c>
      <c r="D365" s="199" t="s">
        <v>133</v>
      </c>
      <c r="E365" s="200" t="s">
        <v>771</v>
      </c>
      <c r="F365" s="201" t="s">
        <v>772</v>
      </c>
      <c r="G365" s="202" t="s">
        <v>136</v>
      </c>
      <c r="H365" s="203">
        <v>2.5</v>
      </c>
      <c r="I365" s="204"/>
      <c r="J365" s="205">
        <f>ROUND(I365*H365,2)</f>
        <v>0</v>
      </c>
      <c r="K365" s="201" t="s">
        <v>137</v>
      </c>
      <c r="L365" s="46"/>
      <c r="M365" s="206" t="s">
        <v>19</v>
      </c>
      <c r="N365" s="207" t="s">
        <v>44</v>
      </c>
      <c r="O365" s="86"/>
      <c r="P365" s="208">
        <f>O365*H365</f>
        <v>0</v>
      </c>
      <c r="Q365" s="208">
        <v>0.0060000000000000001</v>
      </c>
      <c r="R365" s="208">
        <f>Q365*H365</f>
        <v>0.014999999999999999</v>
      </c>
      <c r="S365" s="208">
        <v>0</v>
      </c>
      <c r="T365" s="209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0" t="s">
        <v>222</v>
      </c>
      <c r="AT365" s="210" t="s">
        <v>133</v>
      </c>
      <c r="AU365" s="210" t="s">
        <v>139</v>
      </c>
      <c r="AY365" s="19" t="s">
        <v>130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19" t="s">
        <v>139</v>
      </c>
      <c r="BK365" s="211">
        <f>ROUND(I365*H365,2)</f>
        <v>0</v>
      </c>
      <c r="BL365" s="19" t="s">
        <v>222</v>
      </c>
      <c r="BM365" s="210" t="s">
        <v>773</v>
      </c>
    </row>
    <row r="366" s="2" customFormat="1">
      <c r="A366" s="40"/>
      <c r="B366" s="41"/>
      <c r="C366" s="42"/>
      <c r="D366" s="212" t="s">
        <v>141</v>
      </c>
      <c r="E366" s="42"/>
      <c r="F366" s="213" t="s">
        <v>774</v>
      </c>
      <c r="G366" s="42"/>
      <c r="H366" s="42"/>
      <c r="I366" s="214"/>
      <c r="J366" s="42"/>
      <c r="K366" s="42"/>
      <c r="L366" s="46"/>
      <c r="M366" s="215"/>
      <c r="N366" s="216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141</v>
      </c>
      <c r="AU366" s="19" t="s">
        <v>139</v>
      </c>
    </row>
    <row r="367" s="2" customFormat="1" ht="16.5" customHeight="1">
      <c r="A367" s="40"/>
      <c r="B367" s="41"/>
      <c r="C367" s="251" t="s">
        <v>775</v>
      </c>
      <c r="D367" s="251" t="s">
        <v>244</v>
      </c>
      <c r="E367" s="252" t="s">
        <v>776</v>
      </c>
      <c r="F367" s="253" t="s">
        <v>777</v>
      </c>
      <c r="G367" s="254" t="s">
        <v>136</v>
      </c>
      <c r="H367" s="255">
        <v>2.75</v>
      </c>
      <c r="I367" s="256"/>
      <c r="J367" s="257">
        <f>ROUND(I367*H367,2)</f>
        <v>0</v>
      </c>
      <c r="K367" s="253" t="s">
        <v>19</v>
      </c>
      <c r="L367" s="258"/>
      <c r="M367" s="259" t="s">
        <v>19</v>
      </c>
      <c r="N367" s="260" t="s">
        <v>44</v>
      </c>
      <c r="O367" s="86"/>
      <c r="P367" s="208">
        <f>O367*H367</f>
        <v>0</v>
      </c>
      <c r="Q367" s="208">
        <v>0.019199999999999998</v>
      </c>
      <c r="R367" s="208">
        <f>Q367*H367</f>
        <v>0.052799999999999993</v>
      </c>
      <c r="S367" s="208">
        <v>0</v>
      </c>
      <c r="T367" s="209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0" t="s">
        <v>310</v>
      </c>
      <c r="AT367" s="210" t="s">
        <v>244</v>
      </c>
      <c r="AU367" s="210" t="s">
        <v>139</v>
      </c>
      <c r="AY367" s="19" t="s">
        <v>130</v>
      </c>
      <c r="BE367" s="211">
        <f>IF(N367="základní",J367,0)</f>
        <v>0</v>
      </c>
      <c r="BF367" s="211">
        <f>IF(N367="snížená",J367,0)</f>
        <v>0</v>
      </c>
      <c r="BG367" s="211">
        <f>IF(N367="zákl. přenesená",J367,0)</f>
        <v>0</v>
      </c>
      <c r="BH367" s="211">
        <f>IF(N367="sníž. přenesená",J367,0)</f>
        <v>0</v>
      </c>
      <c r="BI367" s="211">
        <f>IF(N367="nulová",J367,0)</f>
        <v>0</v>
      </c>
      <c r="BJ367" s="19" t="s">
        <v>139</v>
      </c>
      <c r="BK367" s="211">
        <f>ROUND(I367*H367,2)</f>
        <v>0</v>
      </c>
      <c r="BL367" s="19" t="s">
        <v>222</v>
      </c>
      <c r="BM367" s="210" t="s">
        <v>778</v>
      </c>
    </row>
    <row r="368" s="13" customFormat="1">
      <c r="A368" s="13"/>
      <c r="B368" s="217"/>
      <c r="C368" s="218"/>
      <c r="D368" s="219" t="s">
        <v>143</v>
      </c>
      <c r="E368" s="220" t="s">
        <v>19</v>
      </c>
      <c r="F368" s="221" t="s">
        <v>779</v>
      </c>
      <c r="G368" s="218"/>
      <c r="H368" s="222">
        <v>2.75</v>
      </c>
      <c r="I368" s="223"/>
      <c r="J368" s="218"/>
      <c r="K368" s="218"/>
      <c r="L368" s="224"/>
      <c r="M368" s="225"/>
      <c r="N368" s="226"/>
      <c r="O368" s="226"/>
      <c r="P368" s="226"/>
      <c r="Q368" s="226"/>
      <c r="R368" s="226"/>
      <c r="S368" s="226"/>
      <c r="T368" s="22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28" t="s">
        <v>143</v>
      </c>
      <c r="AU368" s="228" t="s">
        <v>139</v>
      </c>
      <c r="AV368" s="13" t="s">
        <v>139</v>
      </c>
      <c r="AW368" s="13" t="s">
        <v>33</v>
      </c>
      <c r="AX368" s="13" t="s">
        <v>72</v>
      </c>
      <c r="AY368" s="228" t="s">
        <v>130</v>
      </c>
    </row>
    <row r="369" s="15" customFormat="1">
      <c r="A369" s="15"/>
      <c r="B369" s="240"/>
      <c r="C369" s="241"/>
      <c r="D369" s="219" t="s">
        <v>143</v>
      </c>
      <c r="E369" s="242" t="s">
        <v>19</v>
      </c>
      <c r="F369" s="243" t="s">
        <v>147</v>
      </c>
      <c r="G369" s="241"/>
      <c r="H369" s="244">
        <v>2.75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0" t="s">
        <v>143</v>
      </c>
      <c r="AU369" s="250" t="s">
        <v>139</v>
      </c>
      <c r="AV369" s="15" t="s">
        <v>138</v>
      </c>
      <c r="AW369" s="15" t="s">
        <v>33</v>
      </c>
      <c r="AX369" s="15" t="s">
        <v>77</v>
      </c>
      <c r="AY369" s="250" t="s">
        <v>130</v>
      </c>
    </row>
    <row r="370" s="2" customFormat="1" ht="21.75" customHeight="1">
      <c r="A370" s="40"/>
      <c r="B370" s="41"/>
      <c r="C370" s="199" t="s">
        <v>780</v>
      </c>
      <c r="D370" s="199" t="s">
        <v>133</v>
      </c>
      <c r="E370" s="200" t="s">
        <v>781</v>
      </c>
      <c r="F370" s="201" t="s">
        <v>782</v>
      </c>
      <c r="G370" s="202" t="s">
        <v>136</v>
      </c>
      <c r="H370" s="203">
        <v>12.6</v>
      </c>
      <c r="I370" s="204"/>
      <c r="J370" s="205">
        <f>ROUND(I370*H370,2)</f>
        <v>0</v>
      </c>
      <c r="K370" s="201" t="s">
        <v>137</v>
      </c>
      <c r="L370" s="46"/>
      <c r="M370" s="206" t="s">
        <v>19</v>
      </c>
      <c r="N370" s="207" t="s">
        <v>44</v>
      </c>
      <c r="O370" s="86"/>
      <c r="P370" s="208">
        <f>O370*H370</f>
        <v>0</v>
      </c>
      <c r="Q370" s="208">
        <v>0.00058</v>
      </c>
      <c r="R370" s="208">
        <f>Q370*H370</f>
        <v>0.0073080000000000003</v>
      </c>
      <c r="S370" s="208">
        <v>0.00050000000000000001</v>
      </c>
      <c r="T370" s="209">
        <f>S370*H370</f>
        <v>0.0063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0" t="s">
        <v>222</v>
      </c>
      <c r="AT370" s="210" t="s">
        <v>133</v>
      </c>
      <c r="AU370" s="210" t="s">
        <v>139</v>
      </c>
      <c r="AY370" s="19" t="s">
        <v>130</v>
      </c>
      <c r="BE370" s="211">
        <f>IF(N370="základní",J370,0)</f>
        <v>0</v>
      </c>
      <c r="BF370" s="211">
        <f>IF(N370="snížená",J370,0)</f>
        <v>0</v>
      </c>
      <c r="BG370" s="211">
        <f>IF(N370="zákl. přenesená",J370,0)</f>
        <v>0</v>
      </c>
      <c r="BH370" s="211">
        <f>IF(N370="sníž. přenesená",J370,0)</f>
        <v>0</v>
      </c>
      <c r="BI370" s="211">
        <f>IF(N370="nulová",J370,0)</f>
        <v>0</v>
      </c>
      <c r="BJ370" s="19" t="s">
        <v>139</v>
      </c>
      <c r="BK370" s="211">
        <f>ROUND(I370*H370,2)</f>
        <v>0</v>
      </c>
      <c r="BL370" s="19" t="s">
        <v>222</v>
      </c>
      <c r="BM370" s="210" t="s">
        <v>783</v>
      </c>
    </row>
    <row r="371" s="2" customFormat="1">
      <c r="A371" s="40"/>
      <c r="B371" s="41"/>
      <c r="C371" s="42"/>
      <c r="D371" s="212" t="s">
        <v>141</v>
      </c>
      <c r="E371" s="42"/>
      <c r="F371" s="213" t="s">
        <v>784</v>
      </c>
      <c r="G371" s="42"/>
      <c r="H371" s="42"/>
      <c r="I371" s="214"/>
      <c r="J371" s="42"/>
      <c r="K371" s="42"/>
      <c r="L371" s="46"/>
      <c r="M371" s="215"/>
      <c r="N371" s="216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141</v>
      </c>
      <c r="AU371" s="19" t="s">
        <v>139</v>
      </c>
    </row>
    <row r="372" s="13" customFormat="1">
      <c r="A372" s="13"/>
      <c r="B372" s="217"/>
      <c r="C372" s="218"/>
      <c r="D372" s="219" t="s">
        <v>143</v>
      </c>
      <c r="E372" s="220" t="s">
        <v>19</v>
      </c>
      <c r="F372" s="221" t="s">
        <v>785</v>
      </c>
      <c r="G372" s="218"/>
      <c r="H372" s="222">
        <v>12.6</v>
      </c>
      <c r="I372" s="223"/>
      <c r="J372" s="218"/>
      <c r="K372" s="218"/>
      <c r="L372" s="224"/>
      <c r="M372" s="225"/>
      <c r="N372" s="226"/>
      <c r="O372" s="226"/>
      <c r="P372" s="226"/>
      <c r="Q372" s="226"/>
      <c r="R372" s="226"/>
      <c r="S372" s="226"/>
      <c r="T372" s="22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8" t="s">
        <v>143</v>
      </c>
      <c r="AU372" s="228" t="s">
        <v>139</v>
      </c>
      <c r="AV372" s="13" t="s">
        <v>139</v>
      </c>
      <c r="AW372" s="13" t="s">
        <v>33</v>
      </c>
      <c r="AX372" s="13" t="s">
        <v>77</v>
      </c>
      <c r="AY372" s="228" t="s">
        <v>130</v>
      </c>
    </row>
    <row r="373" s="2" customFormat="1" ht="21.75" customHeight="1">
      <c r="A373" s="40"/>
      <c r="B373" s="41"/>
      <c r="C373" s="199" t="s">
        <v>786</v>
      </c>
      <c r="D373" s="199" t="s">
        <v>133</v>
      </c>
      <c r="E373" s="200" t="s">
        <v>787</v>
      </c>
      <c r="F373" s="201" t="s">
        <v>788</v>
      </c>
      <c r="G373" s="202" t="s">
        <v>136</v>
      </c>
      <c r="H373" s="203">
        <v>2.5</v>
      </c>
      <c r="I373" s="204"/>
      <c r="J373" s="205">
        <f>ROUND(I373*H373,2)</f>
        <v>0</v>
      </c>
      <c r="K373" s="201" t="s">
        <v>19</v>
      </c>
      <c r="L373" s="46"/>
      <c r="M373" s="206" t="s">
        <v>19</v>
      </c>
      <c r="N373" s="207" t="s">
        <v>44</v>
      </c>
      <c r="O373" s="86"/>
      <c r="P373" s="208">
        <f>O373*H373</f>
        <v>0</v>
      </c>
      <c r="Q373" s="208">
        <v>0</v>
      </c>
      <c r="R373" s="208">
        <f>Q373*H373</f>
        <v>0</v>
      </c>
      <c r="S373" s="208">
        <v>0</v>
      </c>
      <c r="T373" s="209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0" t="s">
        <v>222</v>
      </c>
      <c r="AT373" s="210" t="s">
        <v>133</v>
      </c>
      <c r="AU373" s="210" t="s">
        <v>139</v>
      </c>
      <c r="AY373" s="19" t="s">
        <v>130</v>
      </c>
      <c r="BE373" s="211">
        <f>IF(N373="základní",J373,0)</f>
        <v>0</v>
      </c>
      <c r="BF373" s="211">
        <f>IF(N373="snížená",J373,0)</f>
        <v>0</v>
      </c>
      <c r="BG373" s="211">
        <f>IF(N373="zákl. přenesená",J373,0)</f>
        <v>0</v>
      </c>
      <c r="BH373" s="211">
        <f>IF(N373="sníž. přenesená",J373,0)</f>
        <v>0</v>
      </c>
      <c r="BI373" s="211">
        <f>IF(N373="nulová",J373,0)</f>
        <v>0</v>
      </c>
      <c r="BJ373" s="19" t="s">
        <v>139</v>
      </c>
      <c r="BK373" s="211">
        <f>ROUND(I373*H373,2)</f>
        <v>0</v>
      </c>
      <c r="BL373" s="19" t="s">
        <v>222</v>
      </c>
      <c r="BM373" s="210" t="s">
        <v>789</v>
      </c>
    </row>
    <row r="374" s="2" customFormat="1" ht="16.5" customHeight="1">
      <c r="A374" s="40"/>
      <c r="B374" s="41"/>
      <c r="C374" s="199" t="s">
        <v>790</v>
      </c>
      <c r="D374" s="199" t="s">
        <v>133</v>
      </c>
      <c r="E374" s="200" t="s">
        <v>791</v>
      </c>
      <c r="F374" s="201" t="s">
        <v>792</v>
      </c>
      <c r="G374" s="202" t="s">
        <v>213</v>
      </c>
      <c r="H374" s="203">
        <v>26.5</v>
      </c>
      <c r="I374" s="204"/>
      <c r="J374" s="205">
        <f>ROUND(I374*H374,2)</f>
        <v>0</v>
      </c>
      <c r="K374" s="201" t="s">
        <v>137</v>
      </c>
      <c r="L374" s="46"/>
      <c r="M374" s="206" t="s">
        <v>19</v>
      </c>
      <c r="N374" s="207" t="s">
        <v>44</v>
      </c>
      <c r="O374" s="86"/>
      <c r="P374" s="208">
        <f>O374*H374</f>
        <v>0</v>
      </c>
      <c r="Q374" s="208">
        <v>9.0000000000000006E-05</v>
      </c>
      <c r="R374" s="208">
        <f>Q374*H374</f>
        <v>0.002385</v>
      </c>
      <c r="S374" s="208">
        <v>0</v>
      </c>
      <c r="T374" s="209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0" t="s">
        <v>222</v>
      </c>
      <c r="AT374" s="210" t="s">
        <v>133</v>
      </c>
      <c r="AU374" s="210" t="s">
        <v>139</v>
      </c>
      <c r="AY374" s="19" t="s">
        <v>130</v>
      </c>
      <c r="BE374" s="211">
        <f>IF(N374="základní",J374,0)</f>
        <v>0</v>
      </c>
      <c r="BF374" s="211">
        <f>IF(N374="snížená",J374,0)</f>
        <v>0</v>
      </c>
      <c r="BG374" s="211">
        <f>IF(N374="zákl. přenesená",J374,0)</f>
        <v>0</v>
      </c>
      <c r="BH374" s="211">
        <f>IF(N374="sníž. přenesená",J374,0)</f>
        <v>0</v>
      </c>
      <c r="BI374" s="211">
        <f>IF(N374="nulová",J374,0)</f>
        <v>0</v>
      </c>
      <c r="BJ374" s="19" t="s">
        <v>139</v>
      </c>
      <c r="BK374" s="211">
        <f>ROUND(I374*H374,2)</f>
        <v>0</v>
      </c>
      <c r="BL374" s="19" t="s">
        <v>222</v>
      </c>
      <c r="BM374" s="210" t="s">
        <v>793</v>
      </c>
    </row>
    <row r="375" s="2" customFormat="1">
      <c r="A375" s="40"/>
      <c r="B375" s="41"/>
      <c r="C375" s="42"/>
      <c r="D375" s="212" t="s">
        <v>141</v>
      </c>
      <c r="E375" s="42"/>
      <c r="F375" s="213" t="s">
        <v>794</v>
      </c>
      <c r="G375" s="42"/>
      <c r="H375" s="42"/>
      <c r="I375" s="214"/>
      <c r="J375" s="42"/>
      <c r="K375" s="42"/>
      <c r="L375" s="46"/>
      <c r="M375" s="215"/>
      <c r="N375" s="216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141</v>
      </c>
      <c r="AU375" s="19" t="s">
        <v>139</v>
      </c>
    </row>
    <row r="376" s="13" customFormat="1">
      <c r="A376" s="13"/>
      <c r="B376" s="217"/>
      <c r="C376" s="218"/>
      <c r="D376" s="219" t="s">
        <v>143</v>
      </c>
      <c r="E376" s="220" t="s">
        <v>19</v>
      </c>
      <c r="F376" s="221" t="s">
        <v>795</v>
      </c>
      <c r="G376" s="218"/>
      <c r="H376" s="222">
        <v>18</v>
      </c>
      <c r="I376" s="223"/>
      <c r="J376" s="218"/>
      <c r="K376" s="218"/>
      <c r="L376" s="224"/>
      <c r="M376" s="225"/>
      <c r="N376" s="226"/>
      <c r="O376" s="226"/>
      <c r="P376" s="226"/>
      <c r="Q376" s="226"/>
      <c r="R376" s="226"/>
      <c r="S376" s="226"/>
      <c r="T376" s="22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28" t="s">
        <v>143</v>
      </c>
      <c r="AU376" s="228" t="s">
        <v>139</v>
      </c>
      <c r="AV376" s="13" t="s">
        <v>139</v>
      </c>
      <c r="AW376" s="13" t="s">
        <v>33</v>
      </c>
      <c r="AX376" s="13" t="s">
        <v>72</v>
      </c>
      <c r="AY376" s="228" t="s">
        <v>130</v>
      </c>
    </row>
    <row r="377" s="14" customFormat="1">
      <c r="A377" s="14"/>
      <c r="B377" s="229"/>
      <c r="C377" s="230"/>
      <c r="D377" s="219" t="s">
        <v>143</v>
      </c>
      <c r="E377" s="231" t="s">
        <v>19</v>
      </c>
      <c r="F377" s="232" t="s">
        <v>145</v>
      </c>
      <c r="G377" s="230"/>
      <c r="H377" s="233">
        <v>18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39" t="s">
        <v>143</v>
      </c>
      <c r="AU377" s="239" t="s">
        <v>139</v>
      </c>
      <c r="AV377" s="14" t="s">
        <v>131</v>
      </c>
      <c r="AW377" s="14" t="s">
        <v>33</v>
      </c>
      <c r="AX377" s="14" t="s">
        <v>72</v>
      </c>
      <c r="AY377" s="239" t="s">
        <v>130</v>
      </c>
    </row>
    <row r="378" s="13" customFormat="1">
      <c r="A378" s="13"/>
      <c r="B378" s="217"/>
      <c r="C378" s="218"/>
      <c r="D378" s="219" t="s">
        <v>143</v>
      </c>
      <c r="E378" s="220" t="s">
        <v>19</v>
      </c>
      <c r="F378" s="221" t="s">
        <v>796</v>
      </c>
      <c r="G378" s="218"/>
      <c r="H378" s="222">
        <v>8.5</v>
      </c>
      <c r="I378" s="223"/>
      <c r="J378" s="218"/>
      <c r="K378" s="218"/>
      <c r="L378" s="224"/>
      <c r="M378" s="225"/>
      <c r="N378" s="226"/>
      <c r="O378" s="226"/>
      <c r="P378" s="226"/>
      <c r="Q378" s="226"/>
      <c r="R378" s="226"/>
      <c r="S378" s="226"/>
      <c r="T378" s="22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28" t="s">
        <v>143</v>
      </c>
      <c r="AU378" s="228" t="s">
        <v>139</v>
      </c>
      <c r="AV378" s="13" t="s">
        <v>139</v>
      </c>
      <c r="AW378" s="13" t="s">
        <v>33</v>
      </c>
      <c r="AX378" s="13" t="s">
        <v>72</v>
      </c>
      <c r="AY378" s="228" t="s">
        <v>130</v>
      </c>
    </row>
    <row r="379" s="14" customFormat="1">
      <c r="A379" s="14"/>
      <c r="B379" s="229"/>
      <c r="C379" s="230"/>
      <c r="D379" s="219" t="s">
        <v>143</v>
      </c>
      <c r="E379" s="231" t="s">
        <v>19</v>
      </c>
      <c r="F379" s="232" t="s">
        <v>145</v>
      </c>
      <c r="G379" s="230"/>
      <c r="H379" s="233">
        <v>8.5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39" t="s">
        <v>143</v>
      </c>
      <c r="AU379" s="239" t="s">
        <v>139</v>
      </c>
      <c r="AV379" s="14" t="s">
        <v>131</v>
      </c>
      <c r="AW379" s="14" t="s">
        <v>33</v>
      </c>
      <c r="AX379" s="14" t="s">
        <v>72</v>
      </c>
      <c r="AY379" s="239" t="s">
        <v>130</v>
      </c>
    </row>
    <row r="380" s="15" customFormat="1">
      <c r="A380" s="15"/>
      <c r="B380" s="240"/>
      <c r="C380" s="241"/>
      <c r="D380" s="219" t="s">
        <v>143</v>
      </c>
      <c r="E380" s="242" t="s">
        <v>19</v>
      </c>
      <c r="F380" s="243" t="s">
        <v>147</v>
      </c>
      <c r="G380" s="241"/>
      <c r="H380" s="244">
        <v>26.5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0" t="s">
        <v>143</v>
      </c>
      <c r="AU380" s="250" t="s">
        <v>139</v>
      </c>
      <c r="AV380" s="15" t="s">
        <v>138</v>
      </c>
      <c r="AW380" s="15" t="s">
        <v>33</v>
      </c>
      <c r="AX380" s="15" t="s">
        <v>77</v>
      </c>
      <c r="AY380" s="250" t="s">
        <v>130</v>
      </c>
    </row>
    <row r="381" s="2" customFormat="1" ht="21.75" customHeight="1">
      <c r="A381" s="40"/>
      <c r="B381" s="41"/>
      <c r="C381" s="199" t="s">
        <v>797</v>
      </c>
      <c r="D381" s="199" t="s">
        <v>133</v>
      </c>
      <c r="E381" s="200" t="s">
        <v>798</v>
      </c>
      <c r="F381" s="201" t="s">
        <v>799</v>
      </c>
      <c r="G381" s="202" t="s">
        <v>136</v>
      </c>
      <c r="H381" s="203">
        <v>2.5</v>
      </c>
      <c r="I381" s="204"/>
      <c r="J381" s="205">
        <f>ROUND(I381*H381,2)</f>
        <v>0</v>
      </c>
      <c r="K381" s="201" t="s">
        <v>19</v>
      </c>
      <c r="L381" s="46"/>
      <c r="M381" s="206" t="s">
        <v>19</v>
      </c>
      <c r="N381" s="207" t="s">
        <v>44</v>
      </c>
      <c r="O381" s="86"/>
      <c r="P381" s="208">
        <f>O381*H381</f>
        <v>0</v>
      </c>
      <c r="Q381" s="208">
        <v>0</v>
      </c>
      <c r="R381" s="208">
        <f>Q381*H381</f>
        <v>0</v>
      </c>
      <c r="S381" s="208">
        <v>0</v>
      </c>
      <c r="T381" s="209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0" t="s">
        <v>222</v>
      </c>
      <c r="AT381" s="210" t="s">
        <v>133</v>
      </c>
      <c r="AU381" s="210" t="s">
        <v>139</v>
      </c>
      <c r="AY381" s="19" t="s">
        <v>130</v>
      </c>
      <c r="BE381" s="211">
        <f>IF(N381="základní",J381,0)</f>
        <v>0</v>
      </c>
      <c r="BF381" s="211">
        <f>IF(N381="snížená",J381,0)</f>
        <v>0</v>
      </c>
      <c r="BG381" s="211">
        <f>IF(N381="zákl. přenesená",J381,0)</f>
        <v>0</v>
      </c>
      <c r="BH381" s="211">
        <f>IF(N381="sníž. přenesená",J381,0)</f>
        <v>0</v>
      </c>
      <c r="BI381" s="211">
        <f>IF(N381="nulová",J381,0)</f>
        <v>0</v>
      </c>
      <c r="BJ381" s="19" t="s">
        <v>139</v>
      </c>
      <c r="BK381" s="211">
        <f>ROUND(I381*H381,2)</f>
        <v>0</v>
      </c>
      <c r="BL381" s="19" t="s">
        <v>222</v>
      </c>
      <c r="BM381" s="210" t="s">
        <v>800</v>
      </c>
    </row>
    <row r="382" s="2" customFormat="1" ht="16.5" customHeight="1">
      <c r="A382" s="40"/>
      <c r="B382" s="41"/>
      <c r="C382" s="199" t="s">
        <v>801</v>
      </c>
      <c r="D382" s="199" t="s">
        <v>133</v>
      </c>
      <c r="E382" s="200" t="s">
        <v>802</v>
      </c>
      <c r="F382" s="201" t="s">
        <v>803</v>
      </c>
      <c r="G382" s="202" t="s">
        <v>136</v>
      </c>
      <c r="H382" s="203">
        <v>15.1</v>
      </c>
      <c r="I382" s="204"/>
      <c r="J382" s="205">
        <f>ROUND(I382*H382,2)</f>
        <v>0</v>
      </c>
      <c r="K382" s="201" t="s">
        <v>137</v>
      </c>
      <c r="L382" s="46"/>
      <c r="M382" s="206" t="s">
        <v>19</v>
      </c>
      <c r="N382" s="207" t="s">
        <v>44</v>
      </c>
      <c r="O382" s="86"/>
      <c r="P382" s="208">
        <f>O382*H382</f>
        <v>0</v>
      </c>
      <c r="Q382" s="208">
        <v>5.0000000000000002E-05</v>
      </c>
      <c r="R382" s="208">
        <f>Q382*H382</f>
        <v>0.00075500000000000003</v>
      </c>
      <c r="S382" s="208">
        <v>0</v>
      </c>
      <c r="T382" s="209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0" t="s">
        <v>222</v>
      </c>
      <c r="AT382" s="210" t="s">
        <v>133</v>
      </c>
      <c r="AU382" s="210" t="s">
        <v>139</v>
      </c>
      <c r="AY382" s="19" t="s">
        <v>130</v>
      </c>
      <c r="BE382" s="211">
        <f>IF(N382="základní",J382,0)</f>
        <v>0</v>
      </c>
      <c r="BF382" s="211">
        <f>IF(N382="snížená",J382,0)</f>
        <v>0</v>
      </c>
      <c r="BG382" s="211">
        <f>IF(N382="zákl. přenesená",J382,0)</f>
        <v>0</v>
      </c>
      <c r="BH382" s="211">
        <f>IF(N382="sníž. přenesená",J382,0)</f>
        <v>0</v>
      </c>
      <c r="BI382" s="211">
        <f>IF(N382="nulová",J382,0)</f>
        <v>0</v>
      </c>
      <c r="BJ382" s="19" t="s">
        <v>139</v>
      </c>
      <c r="BK382" s="211">
        <f>ROUND(I382*H382,2)</f>
        <v>0</v>
      </c>
      <c r="BL382" s="19" t="s">
        <v>222</v>
      </c>
      <c r="BM382" s="210" t="s">
        <v>804</v>
      </c>
    </row>
    <row r="383" s="2" customFormat="1">
      <c r="A383" s="40"/>
      <c r="B383" s="41"/>
      <c r="C383" s="42"/>
      <c r="D383" s="212" t="s">
        <v>141</v>
      </c>
      <c r="E383" s="42"/>
      <c r="F383" s="213" t="s">
        <v>805</v>
      </c>
      <c r="G383" s="42"/>
      <c r="H383" s="42"/>
      <c r="I383" s="214"/>
      <c r="J383" s="42"/>
      <c r="K383" s="42"/>
      <c r="L383" s="46"/>
      <c r="M383" s="215"/>
      <c r="N383" s="216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141</v>
      </c>
      <c r="AU383" s="19" t="s">
        <v>139</v>
      </c>
    </row>
    <row r="384" s="2" customFormat="1" ht="24.15" customHeight="1">
      <c r="A384" s="40"/>
      <c r="B384" s="41"/>
      <c r="C384" s="199" t="s">
        <v>806</v>
      </c>
      <c r="D384" s="199" t="s">
        <v>133</v>
      </c>
      <c r="E384" s="200" t="s">
        <v>807</v>
      </c>
      <c r="F384" s="201" t="s">
        <v>808</v>
      </c>
      <c r="G384" s="202" t="s">
        <v>356</v>
      </c>
      <c r="H384" s="261"/>
      <c r="I384" s="204"/>
      <c r="J384" s="205">
        <f>ROUND(I384*H384,2)</f>
        <v>0</v>
      </c>
      <c r="K384" s="201" t="s">
        <v>137</v>
      </c>
      <c r="L384" s="46"/>
      <c r="M384" s="206" t="s">
        <v>19</v>
      </c>
      <c r="N384" s="207" t="s">
        <v>44</v>
      </c>
      <c r="O384" s="86"/>
      <c r="P384" s="208">
        <f>O384*H384</f>
        <v>0</v>
      </c>
      <c r="Q384" s="208">
        <v>0</v>
      </c>
      <c r="R384" s="208">
        <f>Q384*H384</f>
        <v>0</v>
      </c>
      <c r="S384" s="208">
        <v>0</v>
      </c>
      <c r="T384" s="209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0" t="s">
        <v>222</v>
      </c>
      <c r="AT384" s="210" t="s">
        <v>133</v>
      </c>
      <c r="AU384" s="210" t="s">
        <v>139</v>
      </c>
      <c r="AY384" s="19" t="s">
        <v>130</v>
      </c>
      <c r="BE384" s="211">
        <f>IF(N384="základní",J384,0)</f>
        <v>0</v>
      </c>
      <c r="BF384" s="211">
        <f>IF(N384="snížená",J384,0)</f>
        <v>0</v>
      </c>
      <c r="BG384" s="211">
        <f>IF(N384="zákl. přenesená",J384,0)</f>
        <v>0</v>
      </c>
      <c r="BH384" s="211">
        <f>IF(N384="sníž. přenesená",J384,0)</f>
        <v>0</v>
      </c>
      <c r="BI384" s="211">
        <f>IF(N384="nulová",J384,0)</f>
        <v>0</v>
      </c>
      <c r="BJ384" s="19" t="s">
        <v>139</v>
      </c>
      <c r="BK384" s="211">
        <f>ROUND(I384*H384,2)</f>
        <v>0</v>
      </c>
      <c r="BL384" s="19" t="s">
        <v>222</v>
      </c>
      <c r="BM384" s="210" t="s">
        <v>809</v>
      </c>
    </row>
    <row r="385" s="2" customFormat="1">
      <c r="A385" s="40"/>
      <c r="B385" s="41"/>
      <c r="C385" s="42"/>
      <c r="D385" s="212" t="s">
        <v>141</v>
      </c>
      <c r="E385" s="42"/>
      <c r="F385" s="213" t="s">
        <v>810</v>
      </c>
      <c r="G385" s="42"/>
      <c r="H385" s="42"/>
      <c r="I385" s="214"/>
      <c r="J385" s="42"/>
      <c r="K385" s="42"/>
      <c r="L385" s="46"/>
      <c r="M385" s="215"/>
      <c r="N385" s="216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141</v>
      </c>
      <c r="AU385" s="19" t="s">
        <v>139</v>
      </c>
    </row>
    <row r="386" s="12" customFormat="1" ht="22.8" customHeight="1">
      <c r="A386" s="12"/>
      <c r="B386" s="183"/>
      <c r="C386" s="184"/>
      <c r="D386" s="185" t="s">
        <v>71</v>
      </c>
      <c r="E386" s="197" t="s">
        <v>811</v>
      </c>
      <c r="F386" s="197" t="s">
        <v>812</v>
      </c>
      <c r="G386" s="184"/>
      <c r="H386" s="184"/>
      <c r="I386" s="187"/>
      <c r="J386" s="198">
        <f>BK386</f>
        <v>0</v>
      </c>
      <c r="K386" s="184"/>
      <c r="L386" s="189"/>
      <c r="M386" s="190"/>
      <c r="N386" s="191"/>
      <c r="O386" s="191"/>
      <c r="P386" s="192">
        <f>SUM(P387:P394)</f>
        <v>0</v>
      </c>
      <c r="Q386" s="191"/>
      <c r="R386" s="192">
        <f>SUM(R387:R394)</f>
        <v>0.0026600000000000005</v>
      </c>
      <c r="S386" s="191"/>
      <c r="T386" s="193">
        <f>SUM(T387:T394)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94" t="s">
        <v>139</v>
      </c>
      <c r="AT386" s="195" t="s">
        <v>71</v>
      </c>
      <c r="AU386" s="195" t="s">
        <v>77</v>
      </c>
      <c r="AY386" s="194" t="s">
        <v>130</v>
      </c>
      <c r="BK386" s="196">
        <f>SUM(BK387:BK394)</f>
        <v>0</v>
      </c>
    </row>
    <row r="387" s="2" customFormat="1" ht="24.15" customHeight="1">
      <c r="A387" s="40"/>
      <c r="B387" s="41"/>
      <c r="C387" s="199" t="s">
        <v>813</v>
      </c>
      <c r="D387" s="199" t="s">
        <v>133</v>
      </c>
      <c r="E387" s="200" t="s">
        <v>814</v>
      </c>
      <c r="F387" s="201" t="s">
        <v>815</v>
      </c>
      <c r="G387" s="202" t="s">
        <v>213</v>
      </c>
      <c r="H387" s="203">
        <v>10</v>
      </c>
      <c r="I387" s="204"/>
      <c r="J387" s="205">
        <f>ROUND(I387*H387,2)</f>
        <v>0</v>
      </c>
      <c r="K387" s="201" t="s">
        <v>816</v>
      </c>
      <c r="L387" s="46"/>
      <c r="M387" s="206" t="s">
        <v>19</v>
      </c>
      <c r="N387" s="207" t="s">
        <v>44</v>
      </c>
      <c r="O387" s="86"/>
      <c r="P387" s="208">
        <f>O387*H387</f>
        <v>0</v>
      </c>
      <c r="Q387" s="208">
        <v>5.0000000000000002E-05</v>
      </c>
      <c r="R387" s="208">
        <f>Q387*H387</f>
        <v>0.00050000000000000001</v>
      </c>
      <c r="S387" s="208">
        <v>0</v>
      </c>
      <c r="T387" s="209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0" t="s">
        <v>222</v>
      </c>
      <c r="AT387" s="210" t="s">
        <v>133</v>
      </c>
      <c r="AU387" s="210" t="s">
        <v>139</v>
      </c>
      <c r="AY387" s="19" t="s">
        <v>130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19" t="s">
        <v>139</v>
      </c>
      <c r="BK387" s="211">
        <f>ROUND(I387*H387,2)</f>
        <v>0</v>
      </c>
      <c r="BL387" s="19" t="s">
        <v>222</v>
      </c>
      <c r="BM387" s="210" t="s">
        <v>817</v>
      </c>
    </row>
    <row r="388" s="2" customFormat="1">
      <c r="A388" s="40"/>
      <c r="B388" s="41"/>
      <c r="C388" s="42"/>
      <c r="D388" s="212" t="s">
        <v>141</v>
      </c>
      <c r="E388" s="42"/>
      <c r="F388" s="213" t="s">
        <v>818</v>
      </c>
      <c r="G388" s="42"/>
      <c r="H388" s="42"/>
      <c r="I388" s="214"/>
      <c r="J388" s="42"/>
      <c r="K388" s="42"/>
      <c r="L388" s="46"/>
      <c r="M388" s="215"/>
      <c r="N388" s="216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141</v>
      </c>
      <c r="AU388" s="19" t="s">
        <v>139</v>
      </c>
    </row>
    <row r="389" s="2" customFormat="1" ht="16.5" customHeight="1">
      <c r="A389" s="40"/>
      <c r="B389" s="41"/>
      <c r="C389" s="251" t="s">
        <v>819</v>
      </c>
      <c r="D389" s="251" t="s">
        <v>244</v>
      </c>
      <c r="E389" s="252" t="s">
        <v>820</v>
      </c>
      <c r="F389" s="253" t="s">
        <v>821</v>
      </c>
      <c r="G389" s="254" t="s">
        <v>213</v>
      </c>
      <c r="H389" s="255">
        <v>10.800000000000001</v>
      </c>
      <c r="I389" s="256"/>
      <c r="J389" s="257">
        <f>ROUND(I389*H389,2)</f>
        <v>0</v>
      </c>
      <c r="K389" s="253" t="s">
        <v>816</v>
      </c>
      <c r="L389" s="258"/>
      <c r="M389" s="259" t="s">
        <v>19</v>
      </c>
      <c r="N389" s="260" t="s">
        <v>44</v>
      </c>
      <c r="O389" s="86"/>
      <c r="P389" s="208">
        <f>O389*H389</f>
        <v>0</v>
      </c>
      <c r="Q389" s="208">
        <v>0.00020000000000000001</v>
      </c>
      <c r="R389" s="208">
        <f>Q389*H389</f>
        <v>0.0021600000000000005</v>
      </c>
      <c r="S389" s="208">
        <v>0</v>
      </c>
      <c r="T389" s="209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0" t="s">
        <v>310</v>
      </c>
      <c r="AT389" s="210" t="s">
        <v>244</v>
      </c>
      <c r="AU389" s="210" t="s">
        <v>139</v>
      </c>
      <c r="AY389" s="19" t="s">
        <v>130</v>
      </c>
      <c r="BE389" s="211">
        <f>IF(N389="základní",J389,0)</f>
        <v>0</v>
      </c>
      <c r="BF389" s="211">
        <f>IF(N389="snížená",J389,0)</f>
        <v>0</v>
      </c>
      <c r="BG389" s="211">
        <f>IF(N389="zákl. přenesená",J389,0)</f>
        <v>0</v>
      </c>
      <c r="BH389" s="211">
        <f>IF(N389="sníž. přenesená",J389,0)</f>
        <v>0</v>
      </c>
      <c r="BI389" s="211">
        <f>IF(N389="nulová",J389,0)</f>
        <v>0</v>
      </c>
      <c r="BJ389" s="19" t="s">
        <v>139</v>
      </c>
      <c r="BK389" s="211">
        <f>ROUND(I389*H389,2)</f>
        <v>0</v>
      </c>
      <c r="BL389" s="19" t="s">
        <v>222</v>
      </c>
      <c r="BM389" s="210" t="s">
        <v>822</v>
      </c>
    </row>
    <row r="390" s="13" customFormat="1">
      <c r="A390" s="13"/>
      <c r="B390" s="217"/>
      <c r="C390" s="218"/>
      <c r="D390" s="219" t="s">
        <v>143</v>
      </c>
      <c r="E390" s="218"/>
      <c r="F390" s="221" t="s">
        <v>823</v>
      </c>
      <c r="G390" s="218"/>
      <c r="H390" s="222">
        <v>10.800000000000001</v>
      </c>
      <c r="I390" s="223"/>
      <c r="J390" s="218"/>
      <c r="K390" s="218"/>
      <c r="L390" s="224"/>
      <c r="M390" s="225"/>
      <c r="N390" s="226"/>
      <c r="O390" s="226"/>
      <c r="P390" s="226"/>
      <c r="Q390" s="226"/>
      <c r="R390" s="226"/>
      <c r="S390" s="226"/>
      <c r="T390" s="22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28" t="s">
        <v>143</v>
      </c>
      <c r="AU390" s="228" t="s">
        <v>139</v>
      </c>
      <c r="AV390" s="13" t="s">
        <v>139</v>
      </c>
      <c r="AW390" s="13" t="s">
        <v>4</v>
      </c>
      <c r="AX390" s="13" t="s">
        <v>77</v>
      </c>
      <c r="AY390" s="228" t="s">
        <v>130</v>
      </c>
    </row>
    <row r="391" s="2" customFormat="1" ht="16.5" customHeight="1">
      <c r="A391" s="40"/>
      <c r="B391" s="41"/>
      <c r="C391" s="199" t="s">
        <v>824</v>
      </c>
      <c r="D391" s="199" t="s">
        <v>133</v>
      </c>
      <c r="E391" s="200" t="s">
        <v>825</v>
      </c>
      <c r="F391" s="201" t="s">
        <v>826</v>
      </c>
      <c r="G391" s="202" t="s">
        <v>136</v>
      </c>
      <c r="H391" s="203">
        <v>93.400000000000006</v>
      </c>
      <c r="I391" s="204"/>
      <c r="J391" s="205">
        <f>ROUND(I391*H391,2)</f>
        <v>0</v>
      </c>
      <c r="K391" s="201" t="s">
        <v>816</v>
      </c>
      <c r="L391" s="46"/>
      <c r="M391" s="206" t="s">
        <v>19</v>
      </c>
      <c r="N391" s="207" t="s">
        <v>44</v>
      </c>
      <c r="O391" s="86"/>
      <c r="P391" s="208">
        <f>O391*H391</f>
        <v>0</v>
      </c>
      <c r="Q391" s="208">
        <v>0</v>
      </c>
      <c r="R391" s="208">
        <f>Q391*H391</f>
        <v>0</v>
      </c>
      <c r="S391" s="208">
        <v>0</v>
      </c>
      <c r="T391" s="209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0" t="s">
        <v>222</v>
      </c>
      <c r="AT391" s="210" t="s">
        <v>133</v>
      </c>
      <c r="AU391" s="210" t="s">
        <v>139</v>
      </c>
      <c r="AY391" s="19" t="s">
        <v>130</v>
      </c>
      <c r="BE391" s="211">
        <f>IF(N391="základní",J391,0)</f>
        <v>0</v>
      </c>
      <c r="BF391" s="211">
        <f>IF(N391="snížená",J391,0)</f>
        <v>0</v>
      </c>
      <c r="BG391" s="211">
        <f>IF(N391="zákl. přenesená",J391,0)</f>
        <v>0</v>
      </c>
      <c r="BH391" s="211">
        <f>IF(N391="sníž. přenesená",J391,0)</f>
        <v>0</v>
      </c>
      <c r="BI391" s="211">
        <f>IF(N391="nulová",J391,0)</f>
        <v>0</v>
      </c>
      <c r="BJ391" s="19" t="s">
        <v>139</v>
      </c>
      <c r="BK391" s="211">
        <f>ROUND(I391*H391,2)</f>
        <v>0</v>
      </c>
      <c r="BL391" s="19" t="s">
        <v>222</v>
      </c>
      <c r="BM391" s="210" t="s">
        <v>827</v>
      </c>
    </row>
    <row r="392" s="2" customFormat="1">
      <c r="A392" s="40"/>
      <c r="B392" s="41"/>
      <c r="C392" s="42"/>
      <c r="D392" s="212" t="s">
        <v>141</v>
      </c>
      <c r="E392" s="42"/>
      <c r="F392" s="213" t="s">
        <v>828</v>
      </c>
      <c r="G392" s="42"/>
      <c r="H392" s="42"/>
      <c r="I392" s="214"/>
      <c r="J392" s="42"/>
      <c r="K392" s="42"/>
      <c r="L392" s="46"/>
      <c r="M392" s="215"/>
      <c r="N392" s="216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141</v>
      </c>
      <c r="AU392" s="19" t="s">
        <v>139</v>
      </c>
    </row>
    <row r="393" s="2" customFormat="1" ht="24.15" customHeight="1">
      <c r="A393" s="40"/>
      <c r="B393" s="41"/>
      <c r="C393" s="199" t="s">
        <v>829</v>
      </c>
      <c r="D393" s="199" t="s">
        <v>133</v>
      </c>
      <c r="E393" s="200" t="s">
        <v>830</v>
      </c>
      <c r="F393" s="201" t="s">
        <v>831</v>
      </c>
      <c r="G393" s="202" t="s">
        <v>356</v>
      </c>
      <c r="H393" s="261"/>
      <c r="I393" s="204"/>
      <c r="J393" s="205">
        <f>ROUND(I393*H393,2)</f>
        <v>0</v>
      </c>
      <c r="K393" s="201" t="s">
        <v>137</v>
      </c>
      <c r="L393" s="46"/>
      <c r="M393" s="206" t="s">
        <v>19</v>
      </c>
      <c r="N393" s="207" t="s">
        <v>44</v>
      </c>
      <c r="O393" s="86"/>
      <c r="P393" s="208">
        <f>O393*H393</f>
        <v>0</v>
      </c>
      <c r="Q393" s="208">
        <v>0</v>
      </c>
      <c r="R393" s="208">
        <f>Q393*H393</f>
        <v>0</v>
      </c>
      <c r="S393" s="208">
        <v>0</v>
      </c>
      <c r="T393" s="209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0" t="s">
        <v>222</v>
      </c>
      <c r="AT393" s="210" t="s">
        <v>133</v>
      </c>
      <c r="AU393" s="210" t="s">
        <v>139</v>
      </c>
      <c r="AY393" s="19" t="s">
        <v>130</v>
      </c>
      <c r="BE393" s="211">
        <f>IF(N393="základní",J393,0)</f>
        <v>0</v>
      </c>
      <c r="BF393" s="211">
        <f>IF(N393="snížená",J393,0)</f>
        <v>0</v>
      </c>
      <c r="BG393" s="211">
        <f>IF(N393="zákl. přenesená",J393,0)</f>
        <v>0</v>
      </c>
      <c r="BH393" s="211">
        <f>IF(N393="sníž. přenesená",J393,0)</f>
        <v>0</v>
      </c>
      <c r="BI393" s="211">
        <f>IF(N393="nulová",J393,0)</f>
        <v>0</v>
      </c>
      <c r="BJ393" s="19" t="s">
        <v>139</v>
      </c>
      <c r="BK393" s="211">
        <f>ROUND(I393*H393,2)</f>
        <v>0</v>
      </c>
      <c r="BL393" s="19" t="s">
        <v>222</v>
      </c>
      <c r="BM393" s="210" t="s">
        <v>832</v>
      </c>
    </row>
    <row r="394" s="2" customFormat="1">
      <c r="A394" s="40"/>
      <c r="B394" s="41"/>
      <c r="C394" s="42"/>
      <c r="D394" s="212" t="s">
        <v>141</v>
      </c>
      <c r="E394" s="42"/>
      <c r="F394" s="213" t="s">
        <v>833</v>
      </c>
      <c r="G394" s="42"/>
      <c r="H394" s="42"/>
      <c r="I394" s="214"/>
      <c r="J394" s="42"/>
      <c r="K394" s="42"/>
      <c r="L394" s="46"/>
      <c r="M394" s="215"/>
      <c r="N394" s="216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141</v>
      </c>
      <c r="AU394" s="19" t="s">
        <v>139</v>
      </c>
    </row>
    <row r="395" s="12" customFormat="1" ht="22.8" customHeight="1">
      <c r="A395" s="12"/>
      <c r="B395" s="183"/>
      <c r="C395" s="184"/>
      <c r="D395" s="185" t="s">
        <v>71</v>
      </c>
      <c r="E395" s="197" t="s">
        <v>834</v>
      </c>
      <c r="F395" s="197" t="s">
        <v>835</v>
      </c>
      <c r="G395" s="184"/>
      <c r="H395" s="184"/>
      <c r="I395" s="187"/>
      <c r="J395" s="198">
        <f>BK395</f>
        <v>0</v>
      </c>
      <c r="K395" s="184"/>
      <c r="L395" s="189"/>
      <c r="M395" s="190"/>
      <c r="N395" s="191"/>
      <c r="O395" s="191"/>
      <c r="P395" s="192">
        <f>SUM(P396:P428)</f>
        <v>0</v>
      </c>
      <c r="Q395" s="191"/>
      <c r="R395" s="192">
        <f>SUM(R396:R428)</f>
        <v>0.381191</v>
      </c>
      <c r="S395" s="191"/>
      <c r="T395" s="193">
        <f>SUM(T396:T428)</f>
        <v>1.85693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94" t="s">
        <v>139</v>
      </c>
      <c r="AT395" s="195" t="s">
        <v>71</v>
      </c>
      <c r="AU395" s="195" t="s">
        <v>77</v>
      </c>
      <c r="AY395" s="194" t="s">
        <v>130</v>
      </c>
      <c r="BK395" s="196">
        <f>SUM(BK396:BK428)</f>
        <v>0</v>
      </c>
    </row>
    <row r="396" s="2" customFormat="1" ht="16.5" customHeight="1">
      <c r="A396" s="40"/>
      <c r="B396" s="41"/>
      <c r="C396" s="199" t="s">
        <v>836</v>
      </c>
      <c r="D396" s="199" t="s">
        <v>133</v>
      </c>
      <c r="E396" s="200" t="s">
        <v>837</v>
      </c>
      <c r="F396" s="201" t="s">
        <v>838</v>
      </c>
      <c r="G396" s="202" t="s">
        <v>136</v>
      </c>
      <c r="H396" s="203">
        <v>18.399999999999999</v>
      </c>
      <c r="I396" s="204"/>
      <c r="J396" s="205">
        <f>ROUND(I396*H396,2)</f>
        <v>0</v>
      </c>
      <c r="K396" s="201" t="s">
        <v>19</v>
      </c>
      <c r="L396" s="46"/>
      <c r="M396" s="206" t="s">
        <v>19</v>
      </c>
      <c r="N396" s="207" t="s">
        <v>44</v>
      </c>
      <c r="O396" s="86"/>
      <c r="P396" s="208">
        <f>O396*H396</f>
        <v>0</v>
      </c>
      <c r="Q396" s="208">
        <v>0.00029999999999999997</v>
      </c>
      <c r="R396" s="208">
        <f>Q396*H396</f>
        <v>0.0055199999999999989</v>
      </c>
      <c r="S396" s="208">
        <v>0</v>
      </c>
      <c r="T396" s="209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0" t="s">
        <v>222</v>
      </c>
      <c r="AT396" s="210" t="s">
        <v>133</v>
      </c>
      <c r="AU396" s="210" t="s">
        <v>139</v>
      </c>
      <c r="AY396" s="19" t="s">
        <v>130</v>
      </c>
      <c r="BE396" s="211">
        <f>IF(N396="základní",J396,0)</f>
        <v>0</v>
      </c>
      <c r="BF396" s="211">
        <f>IF(N396="snížená",J396,0)</f>
        <v>0</v>
      </c>
      <c r="BG396" s="211">
        <f>IF(N396="zákl. přenesená",J396,0)</f>
        <v>0</v>
      </c>
      <c r="BH396" s="211">
        <f>IF(N396="sníž. přenesená",J396,0)</f>
        <v>0</v>
      </c>
      <c r="BI396" s="211">
        <f>IF(N396="nulová",J396,0)</f>
        <v>0</v>
      </c>
      <c r="BJ396" s="19" t="s">
        <v>139</v>
      </c>
      <c r="BK396" s="211">
        <f>ROUND(I396*H396,2)</f>
        <v>0</v>
      </c>
      <c r="BL396" s="19" t="s">
        <v>222</v>
      </c>
      <c r="BM396" s="210" t="s">
        <v>839</v>
      </c>
    </row>
    <row r="397" s="13" customFormat="1">
      <c r="A397" s="13"/>
      <c r="B397" s="217"/>
      <c r="C397" s="218"/>
      <c r="D397" s="219" t="s">
        <v>143</v>
      </c>
      <c r="E397" s="220" t="s">
        <v>19</v>
      </c>
      <c r="F397" s="221" t="s">
        <v>203</v>
      </c>
      <c r="G397" s="218"/>
      <c r="H397" s="222">
        <v>15</v>
      </c>
      <c r="I397" s="223"/>
      <c r="J397" s="218"/>
      <c r="K397" s="218"/>
      <c r="L397" s="224"/>
      <c r="M397" s="225"/>
      <c r="N397" s="226"/>
      <c r="O397" s="226"/>
      <c r="P397" s="226"/>
      <c r="Q397" s="226"/>
      <c r="R397" s="226"/>
      <c r="S397" s="226"/>
      <c r="T397" s="22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28" t="s">
        <v>143</v>
      </c>
      <c r="AU397" s="228" t="s">
        <v>139</v>
      </c>
      <c r="AV397" s="13" t="s">
        <v>139</v>
      </c>
      <c r="AW397" s="13" t="s">
        <v>33</v>
      </c>
      <c r="AX397" s="13" t="s">
        <v>72</v>
      </c>
      <c r="AY397" s="228" t="s">
        <v>130</v>
      </c>
    </row>
    <row r="398" s="14" customFormat="1">
      <c r="A398" s="14"/>
      <c r="B398" s="229"/>
      <c r="C398" s="230"/>
      <c r="D398" s="219" t="s">
        <v>143</v>
      </c>
      <c r="E398" s="231" t="s">
        <v>19</v>
      </c>
      <c r="F398" s="232" t="s">
        <v>145</v>
      </c>
      <c r="G398" s="230"/>
      <c r="H398" s="233">
        <v>15</v>
      </c>
      <c r="I398" s="234"/>
      <c r="J398" s="230"/>
      <c r="K398" s="230"/>
      <c r="L398" s="235"/>
      <c r="M398" s="236"/>
      <c r="N398" s="237"/>
      <c r="O398" s="237"/>
      <c r="P398" s="237"/>
      <c r="Q398" s="237"/>
      <c r="R398" s="237"/>
      <c r="S398" s="237"/>
      <c r="T398" s="23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39" t="s">
        <v>143</v>
      </c>
      <c r="AU398" s="239" t="s">
        <v>139</v>
      </c>
      <c r="AV398" s="14" t="s">
        <v>131</v>
      </c>
      <c r="AW398" s="14" t="s">
        <v>33</v>
      </c>
      <c r="AX398" s="14" t="s">
        <v>72</v>
      </c>
      <c r="AY398" s="239" t="s">
        <v>130</v>
      </c>
    </row>
    <row r="399" s="13" customFormat="1">
      <c r="A399" s="13"/>
      <c r="B399" s="217"/>
      <c r="C399" s="218"/>
      <c r="D399" s="219" t="s">
        <v>143</v>
      </c>
      <c r="E399" s="220" t="s">
        <v>19</v>
      </c>
      <c r="F399" s="221" t="s">
        <v>204</v>
      </c>
      <c r="G399" s="218"/>
      <c r="H399" s="222">
        <v>3.3999999999999999</v>
      </c>
      <c r="I399" s="223"/>
      <c r="J399" s="218"/>
      <c r="K399" s="218"/>
      <c r="L399" s="224"/>
      <c r="M399" s="225"/>
      <c r="N399" s="226"/>
      <c r="O399" s="226"/>
      <c r="P399" s="226"/>
      <c r="Q399" s="226"/>
      <c r="R399" s="226"/>
      <c r="S399" s="226"/>
      <c r="T399" s="22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28" t="s">
        <v>143</v>
      </c>
      <c r="AU399" s="228" t="s">
        <v>139</v>
      </c>
      <c r="AV399" s="13" t="s">
        <v>139</v>
      </c>
      <c r="AW399" s="13" t="s">
        <v>33</v>
      </c>
      <c r="AX399" s="13" t="s">
        <v>72</v>
      </c>
      <c r="AY399" s="228" t="s">
        <v>130</v>
      </c>
    </row>
    <row r="400" s="14" customFormat="1">
      <c r="A400" s="14"/>
      <c r="B400" s="229"/>
      <c r="C400" s="230"/>
      <c r="D400" s="219" t="s">
        <v>143</v>
      </c>
      <c r="E400" s="231" t="s">
        <v>19</v>
      </c>
      <c r="F400" s="232" t="s">
        <v>145</v>
      </c>
      <c r="G400" s="230"/>
      <c r="H400" s="233">
        <v>3.3999999999999999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39" t="s">
        <v>143</v>
      </c>
      <c r="AU400" s="239" t="s">
        <v>139</v>
      </c>
      <c r="AV400" s="14" t="s">
        <v>131</v>
      </c>
      <c r="AW400" s="14" t="s">
        <v>33</v>
      </c>
      <c r="AX400" s="14" t="s">
        <v>72</v>
      </c>
      <c r="AY400" s="239" t="s">
        <v>130</v>
      </c>
    </row>
    <row r="401" s="15" customFormat="1">
      <c r="A401" s="15"/>
      <c r="B401" s="240"/>
      <c r="C401" s="241"/>
      <c r="D401" s="219" t="s">
        <v>143</v>
      </c>
      <c r="E401" s="242" t="s">
        <v>19</v>
      </c>
      <c r="F401" s="243" t="s">
        <v>147</v>
      </c>
      <c r="G401" s="241"/>
      <c r="H401" s="244">
        <v>18.399999999999999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0" t="s">
        <v>143</v>
      </c>
      <c r="AU401" s="250" t="s">
        <v>139</v>
      </c>
      <c r="AV401" s="15" t="s">
        <v>138</v>
      </c>
      <c r="AW401" s="15" t="s">
        <v>33</v>
      </c>
      <c r="AX401" s="15" t="s">
        <v>77</v>
      </c>
      <c r="AY401" s="250" t="s">
        <v>130</v>
      </c>
    </row>
    <row r="402" s="2" customFormat="1" ht="16.5" customHeight="1">
      <c r="A402" s="40"/>
      <c r="B402" s="41"/>
      <c r="C402" s="199" t="s">
        <v>840</v>
      </c>
      <c r="D402" s="199" t="s">
        <v>133</v>
      </c>
      <c r="E402" s="200" t="s">
        <v>841</v>
      </c>
      <c r="F402" s="201" t="s">
        <v>842</v>
      </c>
      <c r="G402" s="202" t="s">
        <v>136</v>
      </c>
      <c r="H402" s="203">
        <v>22.780000000000001</v>
      </c>
      <c r="I402" s="204"/>
      <c r="J402" s="205">
        <f>ROUND(I402*H402,2)</f>
        <v>0</v>
      </c>
      <c r="K402" s="201" t="s">
        <v>137</v>
      </c>
      <c r="L402" s="46"/>
      <c r="M402" s="206" t="s">
        <v>19</v>
      </c>
      <c r="N402" s="207" t="s">
        <v>44</v>
      </c>
      <c r="O402" s="86"/>
      <c r="P402" s="208">
        <f>O402*H402</f>
        <v>0</v>
      </c>
      <c r="Q402" s="208">
        <v>0</v>
      </c>
      <c r="R402" s="208">
        <f>Q402*H402</f>
        <v>0</v>
      </c>
      <c r="S402" s="208">
        <v>0.081500000000000003</v>
      </c>
      <c r="T402" s="209">
        <f>S402*H402</f>
        <v>1.8565700000000001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0" t="s">
        <v>222</v>
      </c>
      <c r="AT402" s="210" t="s">
        <v>133</v>
      </c>
      <c r="AU402" s="210" t="s">
        <v>139</v>
      </c>
      <c r="AY402" s="19" t="s">
        <v>130</v>
      </c>
      <c r="BE402" s="211">
        <f>IF(N402="základní",J402,0)</f>
        <v>0</v>
      </c>
      <c r="BF402" s="211">
        <f>IF(N402="snížená",J402,0)</f>
        <v>0</v>
      </c>
      <c r="BG402" s="211">
        <f>IF(N402="zákl. přenesená",J402,0)</f>
        <v>0</v>
      </c>
      <c r="BH402" s="211">
        <f>IF(N402="sníž. přenesená",J402,0)</f>
        <v>0</v>
      </c>
      <c r="BI402" s="211">
        <f>IF(N402="nulová",J402,0)</f>
        <v>0</v>
      </c>
      <c r="BJ402" s="19" t="s">
        <v>139</v>
      </c>
      <c r="BK402" s="211">
        <f>ROUND(I402*H402,2)</f>
        <v>0</v>
      </c>
      <c r="BL402" s="19" t="s">
        <v>222</v>
      </c>
      <c r="BM402" s="210" t="s">
        <v>843</v>
      </c>
    </row>
    <row r="403" s="2" customFormat="1">
      <c r="A403" s="40"/>
      <c r="B403" s="41"/>
      <c r="C403" s="42"/>
      <c r="D403" s="212" t="s">
        <v>141</v>
      </c>
      <c r="E403" s="42"/>
      <c r="F403" s="213" t="s">
        <v>844</v>
      </c>
      <c r="G403" s="42"/>
      <c r="H403" s="42"/>
      <c r="I403" s="214"/>
      <c r="J403" s="42"/>
      <c r="K403" s="42"/>
      <c r="L403" s="46"/>
      <c r="M403" s="215"/>
      <c r="N403" s="216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141</v>
      </c>
      <c r="AU403" s="19" t="s">
        <v>139</v>
      </c>
    </row>
    <row r="404" s="13" customFormat="1">
      <c r="A404" s="13"/>
      <c r="B404" s="217"/>
      <c r="C404" s="218"/>
      <c r="D404" s="219" t="s">
        <v>143</v>
      </c>
      <c r="E404" s="220" t="s">
        <v>19</v>
      </c>
      <c r="F404" s="221" t="s">
        <v>274</v>
      </c>
      <c r="G404" s="218"/>
      <c r="H404" s="222">
        <v>16.350000000000001</v>
      </c>
      <c r="I404" s="223"/>
      <c r="J404" s="218"/>
      <c r="K404" s="218"/>
      <c r="L404" s="224"/>
      <c r="M404" s="225"/>
      <c r="N404" s="226"/>
      <c r="O404" s="226"/>
      <c r="P404" s="226"/>
      <c r="Q404" s="226"/>
      <c r="R404" s="226"/>
      <c r="S404" s="226"/>
      <c r="T404" s="22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28" t="s">
        <v>143</v>
      </c>
      <c r="AU404" s="228" t="s">
        <v>139</v>
      </c>
      <c r="AV404" s="13" t="s">
        <v>139</v>
      </c>
      <c r="AW404" s="13" t="s">
        <v>33</v>
      </c>
      <c r="AX404" s="13" t="s">
        <v>72</v>
      </c>
      <c r="AY404" s="228" t="s">
        <v>130</v>
      </c>
    </row>
    <row r="405" s="14" customFormat="1">
      <c r="A405" s="14"/>
      <c r="B405" s="229"/>
      <c r="C405" s="230"/>
      <c r="D405" s="219" t="s">
        <v>143</v>
      </c>
      <c r="E405" s="231" t="s">
        <v>19</v>
      </c>
      <c r="F405" s="232" t="s">
        <v>145</v>
      </c>
      <c r="G405" s="230"/>
      <c r="H405" s="233">
        <v>16.350000000000001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39" t="s">
        <v>143</v>
      </c>
      <c r="AU405" s="239" t="s">
        <v>139</v>
      </c>
      <c r="AV405" s="14" t="s">
        <v>131</v>
      </c>
      <c r="AW405" s="14" t="s">
        <v>33</v>
      </c>
      <c r="AX405" s="14" t="s">
        <v>72</v>
      </c>
      <c r="AY405" s="239" t="s">
        <v>130</v>
      </c>
    </row>
    <row r="406" s="13" customFormat="1">
      <c r="A406" s="13"/>
      <c r="B406" s="217"/>
      <c r="C406" s="218"/>
      <c r="D406" s="219" t="s">
        <v>143</v>
      </c>
      <c r="E406" s="220" t="s">
        <v>19</v>
      </c>
      <c r="F406" s="221" t="s">
        <v>275</v>
      </c>
      <c r="G406" s="218"/>
      <c r="H406" s="222">
        <v>6.4299999999999997</v>
      </c>
      <c r="I406" s="223"/>
      <c r="J406" s="218"/>
      <c r="K406" s="218"/>
      <c r="L406" s="224"/>
      <c r="M406" s="225"/>
      <c r="N406" s="226"/>
      <c r="O406" s="226"/>
      <c r="P406" s="226"/>
      <c r="Q406" s="226"/>
      <c r="R406" s="226"/>
      <c r="S406" s="226"/>
      <c r="T406" s="22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28" t="s">
        <v>143</v>
      </c>
      <c r="AU406" s="228" t="s">
        <v>139</v>
      </c>
      <c r="AV406" s="13" t="s">
        <v>139</v>
      </c>
      <c r="AW406" s="13" t="s">
        <v>33</v>
      </c>
      <c r="AX406" s="13" t="s">
        <v>72</v>
      </c>
      <c r="AY406" s="228" t="s">
        <v>130</v>
      </c>
    </row>
    <row r="407" s="14" customFormat="1">
      <c r="A407" s="14"/>
      <c r="B407" s="229"/>
      <c r="C407" s="230"/>
      <c r="D407" s="219" t="s">
        <v>143</v>
      </c>
      <c r="E407" s="231" t="s">
        <v>19</v>
      </c>
      <c r="F407" s="232" t="s">
        <v>145</v>
      </c>
      <c r="G407" s="230"/>
      <c r="H407" s="233">
        <v>6.4299999999999997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39" t="s">
        <v>143</v>
      </c>
      <c r="AU407" s="239" t="s">
        <v>139</v>
      </c>
      <c r="AV407" s="14" t="s">
        <v>131</v>
      </c>
      <c r="AW407" s="14" t="s">
        <v>33</v>
      </c>
      <c r="AX407" s="14" t="s">
        <v>72</v>
      </c>
      <c r="AY407" s="239" t="s">
        <v>130</v>
      </c>
    </row>
    <row r="408" s="15" customFormat="1">
      <c r="A408" s="15"/>
      <c r="B408" s="240"/>
      <c r="C408" s="241"/>
      <c r="D408" s="219" t="s">
        <v>143</v>
      </c>
      <c r="E408" s="242" t="s">
        <v>19</v>
      </c>
      <c r="F408" s="243" t="s">
        <v>147</v>
      </c>
      <c r="G408" s="241"/>
      <c r="H408" s="244">
        <v>22.780000000000001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50" t="s">
        <v>143</v>
      </c>
      <c r="AU408" s="250" t="s">
        <v>139</v>
      </c>
      <c r="AV408" s="15" t="s">
        <v>138</v>
      </c>
      <c r="AW408" s="15" t="s">
        <v>33</v>
      </c>
      <c r="AX408" s="15" t="s">
        <v>77</v>
      </c>
      <c r="AY408" s="250" t="s">
        <v>130</v>
      </c>
    </row>
    <row r="409" s="2" customFormat="1" ht="21.75" customHeight="1">
      <c r="A409" s="40"/>
      <c r="B409" s="41"/>
      <c r="C409" s="199" t="s">
        <v>845</v>
      </c>
      <c r="D409" s="199" t="s">
        <v>133</v>
      </c>
      <c r="E409" s="200" t="s">
        <v>846</v>
      </c>
      <c r="F409" s="201" t="s">
        <v>847</v>
      </c>
      <c r="G409" s="202" t="s">
        <v>136</v>
      </c>
      <c r="H409" s="203">
        <v>18.399999999999999</v>
      </c>
      <c r="I409" s="204"/>
      <c r="J409" s="205">
        <f>ROUND(I409*H409,2)</f>
        <v>0</v>
      </c>
      <c r="K409" s="201" t="s">
        <v>19</v>
      </c>
      <c r="L409" s="46"/>
      <c r="M409" s="206" t="s">
        <v>19</v>
      </c>
      <c r="N409" s="207" t="s">
        <v>44</v>
      </c>
      <c r="O409" s="86"/>
      <c r="P409" s="208">
        <f>O409*H409</f>
        <v>0</v>
      </c>
      <c r="Q409" s="208">
        <v>0.0053</v>
      </c>
      <c r="R409" s="208">
        <f>Q409*H409</f>
        <v>0.097519999999999996</v>
      </c>
      <c r="S409" s="208">
        <v>0</v>
      </c>
      <c r="T409" s="209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0" t="s">
        <v>222</v>
      </c>
      <c r="AT409" s="210" t="s">
        <v>133</v>
      </c>
      <c r="AU409" s="210" t="s">
        <v>139</v>
      </c>
      <c r="AY409" s="19" t="s">
        <v>130</v>
      </c>
      <c r="BE409" s="211">
        <f>IF(N409="základní",J409,0)</f>
        <v>0</v>
      </c>
      <c r="BF409" s="211">
        <f>IF(N409="snížená",J409,0)</f>
        <v>0</v>
      </c>
      <c r="BG409" s="211">
        <f>IF(N409="zákl. přenesená",J409,0)</f>
        <v>0</v>
      </c>
      <c r="BH409" s="211">
        <f>IF(N409="sníž. přenesená",J409,0)</f>
        <v>0</v>
      </c>
      <c r="BI409" s="211">
        <f>IF(N409="nulová",J409,0)</f>
        <v>0</v>
      </c>
      <c r="BJ409" s="19" t="s">
        <v>139</v>
      </c>
      <c r="BK409" s="211">
        <f>ROUND(I409*H409,2)</f>
        <v>0</v>
      </c>
      <c r="BL409" s="19" t="s">
        <v>222</v>
      </c>
      <c r="BM409" s="210" t="s">
        <v>848</v>
      </c>
    </row>
    <row r="410" s="2" customFormat="1" ht="16.5" customHeight="1">
      <c r="A410" s="40"/>
      <c r="B410" s="41"/>
      <c r="C410" s="251" t="s">
        <v>849</v>
      </c>
      <c r="D410" s="251" t="s">
        <v>244</v>
      </c>
      <c r="E410" s="252" t="s">
        <v>850</v>
      </c>
      <c r="F410" s="253" t="s">
        <v>851</v>
      </c>
      <c r="G410" s="254" t="s">
        <v>136</v>
      </c>
      <c r="H410" s="255">
        <v>20.239999999999998</v>
      </c>
      <c r="I410" s="256"/>
      <c r="J410" s="257">
        <f>ROUND(I410*H410,2)</f>
        <v>0</v>
      </c>
      <c r="K410" s="253" t="s">
        <v>19</v>
      </c>
      <c r="L410" s="258"/>
      <c r="M410" s="259" t="s">
        <v>19</v>
      </c>
      <c r="N410" s="260" t="s">
        <v>44</v>
      </c>
      <c r="O410" s="86"/>
      <c r="P410" s="208">
        <f>O410*H410</f>
        <v>0</v>
      </c>
      <c r="Q410" s="208">
        <v>0.0129</v>
      </c>
      <c r="R410" s="208">
        <f>Q410*H410</f>
        <v>0.26109599999999999</v>
      </c>
      <c r="S410" s="208">
        <v>0</v>
      </c>
      <c r="T410" s="209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0" t="s">
        <v>310</v>
      </c>
      <c r="AT410" s="210" t="s">
        <v>244</v>
      </c>
      <c r="AU410" s="210" t="s">
        <v>139</v>
      </c>
      <c r="AY410" s="19" t="s">
        <v>130</v>
      </c>
      <c r="BE410" s="211">
        <f>IF(N410="základní",J410,0)</f>
        <v>0</v>
      </c>
      <c r="BF410" s="211">
        <f>IF(N410="snížená",J410,0)</f>
        <v>0</v>
      </c>
      <c r="BG410" s="211">
        <f>IF(N410="zákl. přenesená",J410,0)</f>
        <v>0</v>
      </c>
      <c r="BH410" s="211">
        <f>IF(N410="sníž. přenesená",J410,0)</f>
        <v>0</v>
      </c>
      <c r="BI410" s="211">
        <f>IF(N410="nulová",J410,0)</f>
        <v>0</v>
      </c>
      <c r="BJ410" s="19" t="s">
        <v>139</v>
      </c>
      <c r="BK410" s="211">
        <f>ROUND(I410*H410,2)</f>
        <v>0</v>
      </c>
      <c r="BL410" s="19" t="s">
        <v>222</v>
      </c>
      <c r="BM410" s="210" t="s">
        <v>852</v>
      </c>
    </row>
    <row r="411" s="13" customFormat="1">
      <c r="A411" s="13"/>
      <c r="B411" s="217"/>
      <c r="C411" s="218"/>
      <c r="D411" s="219" t="s">
        <v>143</v>
      </c>
      <c r="E411" s="220" t="s">
        <v>19</v>
      </c>
      <c r="F411" s="221" t="s">
        <v>853</v>
      </c>
      <c r="G411" s="218"/>
      <c r="H411" s="222">
        <v>20.239999999999998</v>
      </c>
      <c r="I411" s="223"/>
      <c r="J411" s="218"/>
      <c r="K411" s="218"/>
      <c r="L411" s="224"/>
      <c r="M411" s="225"/>
      <c r="N411" s="226"/>
      <c r="O411" s="226"/>
      <c r="P411" s="226"/>
      <c r="Q411" s="226"/>
      <c r="R411" s="226"/>
      <c r="S411" s="226"/>
      <c r="T411" s="22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28" t="s">
        <v>143</v>
      </c>
      <c r="AU411" s="228" t="s">
        <v>139</v>
      </c>
      <c r="AV411" s="13" t="s">
        <v>139</v>
      </c>
      <c r="AW411" s="13" t="s">
        <v>33</v>
      </c>
      <c r="AX411" s="13" t="s">
        <v>77</v>
      </c>
      <c r="AY411" s="228" t="s">
        <v>130</v>
      </c>
    </row>
    <row r="412" s="2" customFormat="1" ht="21.75" customHeight="1">
      <c r="A412" s="40"/>
      <c r="B412" s="41"/>
      <c r="C412" s="199" t="s">
        <v>854</v>
      </c>
      <c r="D412" s="199" t="s">
        <v>133</v>
      </c>
      <c r="E412" s="200" t="s">
        <v>855</v>
      </c>
      <c r="F412" s="201" t="s">
        <v>856</v>
      </c>
      <c r="G412" s="202" t="s">
        <v>136</v>
      </c>
      <c r="H412" s="203">
        <v>18.399999999999999</v>
      </c>
      <c r="I412" s="204"/>
      <c r="J412" s="205">
        <f>ROUND(I412*H412,2)</f>
        <v>0</v>
      </c>
      <c r="K412" s="201" t="s">
        <v>19</v>
      </c>
      <c r="L412" s="46"/>
      <c r="M412" s="206" t="s">
        <v>19</v>
      </c>
      <c r="N412" s="207" t="s">
        <v>44</v>
      </c>
      <c r="O412" s="86"/>
      <c r="P412" s="208">
        <f>O412*H412</f>
        <v>0</v>
      </c>
      <c r="Q412" s="208">
        <v>0</v>
      </c>
      <c r="R412" s="208">
        <f>Q412*H412</f>
        <v>0</v>
      </c>
      <c r="S412" s="208">
        <v>0</v>
      </c>
      <c r="T412" s="209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0" t="s">
        <v>222</v>
      </c>
      <c r="AT412" s="210" t="s">
        <v>133</v>
      </c>
      <c r="AU412" s="210" t="s">
        <v>139</v>
      </c>
      <c r="AY412" s="19" t="s">
        <v>130</v>
      </c>
      <c r="BE412" s="211">
        <f>IF(N412="základní",J412,0)</f>
        <v>0</v>
      </c>
      <c r="BF412" s="211">
        <f>IF(N412="snížená",J412,0)</f>
        <v>0</v>
      </c>
      <c r="BG412" s="211">
        <f>IF(N412="zákl. přenesená",J412,0)</f>
        <v>0</v>
      </c>
      <c r="BH412" s="211">
        <f>IF(N412="sníž. přenesená",J412,0)</f>
        <v>0</v>
      </c>
      <c r="BI412" s="211">
        <f>IF(N412="nulová",J412,0)</f>
        <v>0</v>
      </c>
      <c r="BJ412" s="19" t="s">
        <v>139</v>
      </c>
      <c r="BK412" s="211">
        <f>ROUND(I412*H412,2)</f>
        <v>0</v>
      </c>
      <c r="BL412" s="19" t="s">
        <v>222</v>
      </c>
      <c r="BM412" s="210" t="s">
        <v>857</v>
      </c>
    </row>
    <row r="413" s="2" customFormat="1" ht="21.75" customHeight="1">
      <c r="A413" s="40"/>
      <c r="B413" s="41"/>
      <c r="C413" s="199" t="s">
        <v>858</v>
      </c>
      <c r="D413" s="199" t="s">
        <v>133</v>
      </c>
      <c r="E413" s="200" t="s">
        <v>859</v>
      </c>
      <c r="F413" s="201" t="s">
        <v>860</v>
      </c>
      <c r="G413" s="202" t="s">
        <v>136</v>
      </c>
      <c r="H413" s="203">
        <v>16.350000000000001</v>
      </c>
      <c r="I413" s="204"/>
      <c r="J413" s="205">
        <f>ROUND(I413*H413,2)</f>
        <v>0</v>
      </c>
      <c r="K413" s="201" t="s">
        <v>19</v>
      </c>
      <c r="L413" s="46"/>
      <c r="M413" s="206" t="s">
        <v>19</v>
      </c>
      <c r="N413" s="207" t="s">
        <v>44</v>
      </c>
      <c r="O413" s="86"/>
      <c r="P413" s="208">
        <f>O413*H413</f>
        <v>0</v>
      </c>
      <c r="Q413" s="208">
        <v>0</v>
      </c>
      <c r="R413" s="208">
        <f>Q413*H413</f>
        <v>0</v>
      </c>
      <c r="S413" s="208">
        <v>0</v>
      </c>
      <c r="T413" s="209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0" t="s">
        <v>222</v>
      </c>
      <c r="AT413" s="210" t="s">
        <v>133</v>
      </c>
      <c r="AU413" s="210" t="s">
        <v>139</v>
      </c>
      <c r="AY413" s="19" t="s">
        <v>130</v>
      </c>
      <c r="BE413" s="211">
        <f>IF(N413="základní",J413,0)</f>
        <v>0</v>
      </c>
      <c r="BF413" s="211">
        <f>IF(N413="snížená",J413,0)</f>
        <v>0</v>
      </c>
      <c r="BG413" s="211">
        <f>IF(N413="zákl. přenesená",J413,0)</f>
        <v>0</v>
      </c>
      <c r="BH413" s="211">
        <f>IF(N413="sníž. přenesená",J413,0)</f>
        <v>0</v>
      </c>
      <c r="BI413" s="211">
        <f>IF(N413="nulová",J413,0)</f>
        <v>0</v>
      </c>
      <c r="BJ413" s="19" t="s">
        <v>139</v>
      </c>
      <c r="BK413" s="211">
        <f>ROUND(I413*H413,2)</f>
        <v>0</v>
      </c>
      <c r="BL413" s="19" t="s">
        <v>222</v>
      </c>
      <c r="BM413" s="210" t="s">
        <v>861</v>
      </c>
    </row>
    <row r="414" s="13" customFormat="1">
      <c r="A414" s="13"/>
      <c r="B414" s="217"/>
      <c r="C414" s="218"/>
      <c r="D414" s="219" t="s">
        <v>143</v>
      </c>
      <c r="E414" s="220" t="s">
        <v>19</v>
      </c>
      <c r="F414" s="221" t="s">
        <v>274</v>
      </c>
      <c r="G414" s="218"/>
      <c r="H414" s="222">
        <v>16.350000000000001</v>
      </c>
      <c r="I414" s="223"/>
      <c r="J414" s="218"/>
      <c r="K414" s="218"/>
      <c r="L414" s="224"/>
      <c r="M414" s="225"/>
      <c r="N414" s="226"/>
      <c r="O414" s="226"/>
      <c r="P414" s="226"/>
      <c r="Q414" s="226"/>
      <c r="R414" s="226"/>
      <c r="S414" s="226"/>
      <c r="T414" s="22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28" t="s">
        <v>143</v>
      </c>
      <c r="AU414" s="228" t="s">
        <v>139</v>
      </c>
      <c r="AV414" s="13" t="s">
        <v>139</v>
      </c>
      <c r="AW414" s="13" t="s">
        <v>33</v>
      </c>
      <c r="AX414" s="13" t="s">
        <v>72</v>
      </c>
      <c r="AY414" s="228" t="s">
        <v>130</v>
      </c>
    </row>
    <row r="415" s="15" customFormat="1">
      <c r="A415" s="15"/>
      <c r="B415" s="240"/>
      <c r="C415" s="241"/>
      <c r="D415" s="219" t="s">
        <v>143</v>
      </c>
      <c r="E415" s="242" t="s">
        <v>19</v>
      </c>
      <c r="F415" s="243" t="s">
        <v>147</v>
      </c>
      <c r="G415" s="241"/>
      <c r="H415" s="244">
        <v>16.350000000000001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0" t="s">
        <v>143</v>
      </c>
      <c r="AU415" s="250" t="s">
        <v>139</v>
      </c>
      <c r="AV415" s="15" t="s">
        <v>138</v>
      </c>
      <c r="AW415" s="15" t="s">
        <v>33</v>
      </c>
      <c r="AX415" s="15" t="s">
        <v>77</v>
      </c>
      <c r="AY415" s="250" t="s">
        <v>130</v>
      </c>
    </row>
    <row r="416" s="2" customFormat="1" ht="16.5" customHeight="1">
      <c r="A416" s="40"/>
      <c r="B416" s="41"/>
      <c r="C416" s="199" t="s">
        <v>862</v>
      </c>
      <c r="D416" s="199" t="s">
        <v>133</v>
      </c>
      <c r="E416" s="200" t="s">
        <v>863</v>
      </c>
      <c r="F416" s="201" t="s">
        <v>864</v>
      </c>
      <c r="G416" s="202" t="s">
        <v>240</v>
      </c>
      <c r="H416" s="203">
        <v>1</v>
      </c>
      <c r="I416" s="204"/>
      <c r="J416" s="205">
        <f>ROUND(I416*H416,2)</f>
        <v>0</v>
      </c>
      <c r="K416" s="201" t="s">
        <v>137</v>
      </c>
      <c r="L416" s="46"/>
      <c r="M416" s="206" t="s">
        <v>19</v>
      </c>
      <c r="N416" s="207" t="s">
        <v>44</v>
      </c>
      <c r="O416" s="86"/>
      <c r="P416" s="208">
        <f>O416*H416</f>
        <v>0</v>
      </c>
      <c r="Q416" s="208">
        <v>0</v>
      </c>
      <c r="R416" s="208">
        <f>Q416*H416</f>
        <v>0</v>
      </c>
      <c r="S416" s="208">
        <v>0.00036000000000000002</v>
      </c>
      <c r="T416" s="209">
        <f>S416*H416</f>
        <v>0.00036000000000000002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0" t="s">
        <v>222</v>
      </c>
      <c r="AT416" s="210" t="s">
        <v>133</v>
      </c>
      <c r="AU416" s="210" t="s">
        <v>139</v>
      </c>
      <c r="AY416" s="19" t="s">
        <v>130</v>
      </c>
      <c r="BE416" s="211">
        <f>IF(N416="základní",J416,0)</f>
        <v>0</v>
      </c>
      <c r="BF416" s="211">
        <f>IF(N416="snížená",J416,0)</f>
        <v>0</v>
      </c>
      <c r="BG416" s="211">
        <f>IF(N416="zákl. přenesená",J416,0)</f>
        <v>0</v>
      </c>
      <c r="BH416" s="211">
        <f>IF(N416="sníž. přenesená",J416,0)</f>
        <v>0</v>
      </c>
      <c r="BI416" s="211">
        <f>IF(N416="nulová",J416,0)</f>
        <v>0</v>
      </c>
      <c r="BJ416" s="19" t="s">
        <v>139</v>
      </c>
      <c r="BK416" s="211">
        <f>ROUND(I416*H416,2)</f>
        <v>0</v>
      </c>
      <c r="BL416" s="19" t="s">
        <v>222</v>
      </c>
      <c r="BM416" s="210" t="s">
        <v>865</v>
      </c>
    </row>
    <row r="417" s="2" customFormat="1">
      <c r="A417" s="40"/>
      <c r="B417" s="41"/>
      <c r="C417" s="42"/>
      <c r="D417" s="212" t="s">
        <v>141</v>
      </c>
      <c r="E417" s="42"/>
      <c r="F417" s="213" t="s">
        <v>866</v>
      </c>
      <c r="G417" s="42"/>
      <c r="H417" s="42"/>
      <c r="I417" s="214"/>
      <c r="J417" s="42"/>
      <c r="K417" s="42"/>
      <c r="L417" s="46"/>
      <c r="M417" s="215"/>
      <c r="N417" s="216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141</v>
      </c>
      <c r="AU417" s="19" t="s">
        <v>139</v>
      </c>
    </row>
    <row r="418" s="2" customFormat="1" ht="16.5" customHeight="1">
      <c r="A418" s="40"/>
      <c r="B418" s="41"/>
      <c r="C418" s="199" t="s">
        <v>867</v>
      </c>
      <c r="D418" s="199" t="s">
        <v>133</v>
      </c>
      <c r="E418" s="200" t="s">
        <v>868</v>
      </c>
      <c r="F418" s="201" t="s">
        <v>869</v>
      </c>
      <c r="G418" s="202" t="s">
        <v>213</v>
      </c>
      <c r="H418" s="203">
        <v>16.600000000000001</v>
      </c>
      <c r="I418" s="204"/>
      <c r="J418" s="205">
        <f>ROUND(I418*H418,2)</f>
        <v>0</v>
      </c>
      <c r="K418" s="201" t="s">
        <v>19</v>
      </c>
      <c r="L418" s="46"/>
      <c r="M418" s="206" t="s">
        <v>19</v>
      </c>
      <c r="N418" s="207" t="s">
        <v>44</v>
      </c>
      <c r="O418" s="86"/>
      <c r="P418" s="208">
        <f>O418*H418</f>
        <v>0</v>
      </c>
      <c r="Q418" s="208">
        <v>0.00055000000000000003</v>
      </c>
      <c r="R418" s="208">
        <f>Q418*H418</f>
        <v>0.009130000000000001</v>
      </c>
      <c r="S418" s="208">
        <v>0</v>
      </c>
      <c r="T418" s="209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0" t="s">
        <v>222</v>
      </c>
      <c r="AT418" s="210" t="s">
        <v>133</v>
      </c>
      <c r="AU418" s="210" t="s">
        <v>139</v>
      </c>
      <c r="AY418" s="19" t="s">
        <v>130</v>
      </c>
      <c r="BE418" s="211">
        <f>IF(N418="základní",J418,0)</f>
        <v>0</v>
      </c>
      <c r="BF418" s="211">
        <f>IF(N418="snížená",J418,0)</f>
        <v>0</v>
      </c>
      <c r="BG418" s="211">
        <f>IF(N418="zákl. přenesená",J418,0)</f>
        <v>0</v>
      </c>
      <c r="BH418" s="211">
        <f>IF(N418="sníž. přenesená",J418,0)</f>
        <v>0</v>
      </c>
      <c r="BI418" s="211">
        <f>IF(N418="nulová",J418,0)</f>
        <v>0</v>
      </c>
      <c r="BJ418" s="19" t="s">
        <v>139</v>
      </c>
      <c r="BK418" s="211">
        <f>ROUND(I418*H418,2)</f>
        <v>0</v>
      </c>
      <c r="BL418" s="19" t="s">
        <v>222</v>
      </c>
      <c r="BM418" s="210" t="s">
        <v>870</v>
      </c>
    </row>
    <row r="419" s="2" customFormat="1" ht="16.5" customHeight="1">
      <c r="A419" s="40"/>
      <c r="B419" s="41"/>
      <c r="C419" s="199" t="s">
        <v>871</v>
      </c>
      <c r="D419" s="199" t="s">
        <v>133</v>
      </c>
      <c r="E419" s="200" t="s">
        <v>872</v>
      </c>
      <c r="F419" s="201" t="s">
        <v>873</v>
      </c>
      <c r="G419" s="202" t="s">
        <v>213</v>
      </c>
      <c r="H419" s="203">
        <v>11</v>
      </c>
      <c r="I419" s="204"/>
      <c r="J419" s="205">
        <f>ROUND(I419*H419,2)</f>
        <v>0</v>
      </c>
      <c r="K419" s="201" t="s">
        <v>19</v>
      </c>
      <c r="L419" s="46"/>
      <c r="M419" s="206" t="s">
        <v>19</v>
      </c>
      <c r="N419" s="207" t="s">
        <v>44</v>
      </c>
      <c r="O419" s="86"/>
      <c r="P419" s="208">
        <f>O419*H419</f>
        <v>0</v>
      </c>
      <c r="Q419" s="208">
        <v>0.00050000000000000001</v>
      </c>
      <c r="R419" s="208">
        <f>Q419*H419</f>
        <v>0.0054999999999999997</v>
      </c>
      <c r="S419" s="208">
        <v>0</v>
      </c>
      <c r="T419" s="209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0" t="s">
        <v>222</v>
      </c>
      <c r="AT419" s="210" t="s">
        <v>133</v>
      </c>
      <c r="AU419" s="210" t="s">
        <v>139</v>
      </c>
      <c r="AY419" s="19" t="s">
        <v>130</v>
      </c>
      <c r="BE419" s="211">
        <f>IF(N419="základní",J419,0)</f>
        <v>0</v>
      </c>
      <c r="BF419" s="211">
        <f>IF(N419="snížená",J419,0)</f>
        <v>0</v>
      </c>
      <c r="BG419" s="211">
        <f>IF(N419="zákl. přenesená",J419,0)</f>
        <v>0</v>
      </c>
      <c r="BH419" s="211">
        <f>IF(N419="sníž. přenesená",J419,0)</f>
        <v>0</v>
      </c>
      <c r="BI419" s="211">
        <f>IF(N419="nulová",J419,0)</f>
        <v>0</v>
      </c>
      <c r="BJ419" s="19" t="s">
        <v>139</v>
      </c>
      <c r="BK419" s="211">
        <f>ROUND(I419*H419,2)</f>
        <v>0</v>
      </c>
      <c r="BL419" s="19" t="s">
        <v>222</v>
      </c>
      <c r="BM419" s="210" t="s">
        <v>874</v>
      </c>
    </row>
    <row r="420" s="2" customFormat="1" ht="16.5" customHeight="1">
      <c r="A420" s="40"/>
      <c r="B420" s="41"/>
      <c r="C420" s="199" t="s">
        <v>875</v>
      </c>
      <c r="D420" s="199" t="s">
        <v>133</v>
      </c>
      <c r="E420" s="200" t="s">
        <v>876</v>
      </c>
      <c r="F420" s="201" t="s">
        <v>877</v>
      </c>
      <c r="G420" s="202" t="s">
        <v>240</v>
      </c>
      <c r="H420" s="203">
        <v>1</v>
      </c>
      <c r="I420" s="204"/>
      <c r="J420" s="205">
        <f>ROUND(I420*H420,2)</f>
        <v>0</v>
      </c>
      <c r="K420" s="201" t="s">
        <v>137</v>
      </c>
      <c r="L420" s="46"/>
      <c r="M420" s="206" t="s">
        <v>19</v>
      </c>
      <c r="N420" s="207" t="s">
        <v>44</v>
      </c>
      <c r="O420" s="86"/>
      <c r="P420" s="208">
        <f>O420*H420</f>
        <v>0</v>
      </c>
      <c r="Q420" s="208">
        <v>0.00020000000000000001</v>
      </c>
      <c r="R420" s="208">
        <f>Q420*H420</f>
        <v>0.00020000000000000001</v>
      </c>
      <c r="S420" s="208">
        <v>0</v>
      </c>
      <c r="T420" s="209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0" t="s">
        <v>222</v>
      </c>
      <c r="AT420" s="210" t="s">
        <v>133</v>
      </c>
      <c r="AU420" s="210" t="s">
        <v>139</v>
      </c>
      <c r="AY420" s="19" t="s">
        <v>130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19" t="s">
        <v>139</v>
      </c>
      <c r="BK420" s="211">
        <f>ROUND(I420*H420,2)</f>
        <v>0</v>
      </c>
      <c r="BL420" s="19" t="s">
        <v>222</v>
      </c>
      <c r="BM420" s="210" t="s">
        <v>878</v>
      </c>
    </row>
    <row r="421" s="2" customFormat="1">
      <c r="A421" s="40"/>
      <c r="B421" s="41"/>
      <c r="C421" s="42"/>
      <c r="D421" s="212" t="s">
        <v>141</v>
      </c>
      <c r="E421" s="42"/>
      <c r="F421" s="213" t="s">
        <v>879</v>
      </c>
      <c r="G421" s="42"/>
      <c r="H421" s="42"/>
      <c r="I421" s="214"/>
      <c r="J421" s="42"/>
      <c r="K421" s="42"/>
      <c r="L421" s="46"/>
      <c r="M421" s="215"/>
      <c r="N421" s="216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141</v>
      </c>
      <c r="AU421" s="19" t="s">
        <v>139</v>
      </c>
    </row>
    <row r="422" s="2" customFormat="1" ht="16.5" customHeight="1">
      <c r="A422" s="40"/>
      <c r="B422" s="41"/>
      <c r="C422" s="251" t="s">
        <v>880</v>
      </c>
      <c r="D422" s="251" t="s">
        <v>244</v>
      </c>
      <c r="E422" s="252" t="s">
        <v>881</v>
      </c>
      <c r="F422" s="253" t="s">
        <v>882</v>
      </c>
      <c r="G422" s="254" t="s">
        <v>240</v>
      </c>
      <c r="H422" s="255">
        <v>1</v>
      </c>
      <c r="I422" s="256"/>
      <c r="J422" s="257">
        <f>ROUND(I422*H422,2)</f>
        <v>0</v>
      </c>
      <c r="K422" s="253" t="s">
        <v>137</v>
      </c>
      <c r="L422" s="258"/>
      <c r="M422" s="259" t="s">
        <v>19</v>
      </c>
      <c r="N422" s="260" t="s">
        <v>44</v>
      </c>
      <c r="O422" s="86"/>
      <c r="P422" s="208">
        <f>O422*H422</f>
        <v>0</v>
      </c>
      <c r="Q422" s="208">
        <v>9.0000000000000006E-05</v>
      </c>
      <c r="R422" s="208">
        <f>Q422*H422</f>
        <v>9.0000000000000006E-05</v>
      </c>
      <c r="S422" s="208">
        <v>0</v>
      </c>
      <c r="T422" s="209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0" t="s">
        <v>310</v>
      </c>
      <c r="AT422" s="210" t="s">
        <v>244</v>
      </c>
      <c r="AU422" s="210" t="s">
        <v>139</v>
      </c>
      <c r="AY422" s="19" t="s">
        <v>130</v>
      </c>
      <c r="BE422" s="211">
        <f>IF(N422="základní",J422,0)</f>
        <v>0</v>
      </c>
      <c r="BF422" s="211">
        <f>IF(N422="snížená",J422,0)</f>
        <v>0</v>
      </c>
      <c r="BG422" s="211">
        <f>IF(N422="zákl. přenesená",J422,0)</f>
        <v>0</v>
      </c>
      <c r="BH422" s="211">
        <f>IF(N422="sníž. přenesená",J422,0)</f>
        <v>0</v>
      </c>
      <c r="BI422" s="211">
        <f>IF(N422="nulová",J422,0)</f>
        <v>0</v>
      </c>
      <c r="BJ422" s="19" t="s">
        <v>139</v>
      </c>
      <c r="BK422" s="211">
        <f>ROUND(I422*H422,2)</f>
        <v>0</v>
      </c>
      <c r="BL422" s="19" t="s">
        <v>222</v>
      </c>
      <c r="BM422" s="210" t="s">
        <v>883</v>
      </c>
    </row>
    <row r="423" s="2" customFormat="1" ht="16.5" customHeight="1">
      <c r="A423" s="40"/>
      <c r="B423" s="41"/>
      <c r="C423" s="199" t="s">
        <v>884</v>
      </c>
      <c r="D423" s="199" t="s">
        <v>133</v>
      </c>
      <c r="E423" s="200" t="s">
        <v>885</v>
      </c>
      <c r="F423" s="201" t="s">
        <v>886</v>
      </c>
      <c r="G423" s="202" t="s">
        <v>213</v>
      </c>
      <c r="H423" s="203">
        <v>13.5</v>
      </c>
      <c r="I423" s="204"/>
      <c r="J423" s="205">
        <f>ROUND(I423*H423,2)</f>
        <v>0</v>
      </c>
      <c r="K423" s="201" t="s">
        <v>137</v>
      </c>
      <c r="L423" s="46"/>
      <c r="M423" s="206" t="s">
        <v>19</v>
      </c>
      <c r="N423" s="207" t="s">
        <v>44</v>
      </c>
      <c r="O423" s="86"/>
      <c r="P423" s="208">
        <f>O423*H423</f>
        <v>0</v>
      </c>
      <c r="Q423" s="208">
        <v>9.0000000000000006E-05</v>
      </c>
      <c r="R423" s="208">
        <f>Q423*H423</f>
        <v>0.0012150000000000002</v>
      </c>
      <c r="S423" s="208">
        <v>0</v>
      </c>
      <c r="T423" s="209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0" t="s">
        <v>222</v>
      </c>
      <c r="AT423" s="210" t="s">
        <v>133</v>
      </c>
      <c r="AU423" s="210" t="s">
        <v>139</v>
      </c>
      <c r="AY423" s="19" t="s">
        <v>130</v>
      </c>
      <c r="BE423" s="211">
        <f>IF(N423="základní",J423,0)</f>
        <v>0</v>
      </c>
      <c r="BF423" s="211">
        <f>IF(N423="snížená",J423,0)</f>
        <v>0</v>
      </c>
      <c r="BG423" s="211">
        <f>IF(N423="zákl. přenesená",J423,0)</f>
        <v>0</v>
      </c>
      <c r="BH423" s="211">
        <f>IF(N423="sníž. přenesená",J423,0)</f>
        <v>0</v>
      </c>
      <c r="BI423" s="211">
        <f>IF(N423="nulová",J423,0)</f>
        <v>0</v>
      </c>
      <c r="BJ423" s="19" t="s">
        <v>139</v>
      </c>
      <c r="BK423" s="211">
        <f>ROUND(I423*H423,2)</f>
        <v>0</v>
      </c>
      <c r="BL423" s="19" t="s">
        <v>222</v>
      </c>
      <c r="BM423" s="210" t="s">
        <v>887</v>
      </c>
    </row>
    <row r="424" s="2" customFormat="1">
      <c r="A424" s="40"/>
      <c r="B424" s="41"/>
      <c r="C424" s="42"/>
      <c r="D424" s="212" t="s">
        <v>141</v>
      </c>
      <c r="E424" s="42"/>
      <c r="F424" s="213" t="s">
        <v>888</v>
      </c>
      <c r="G424" s="42"/>
      <c r="H424" s="42"/>
      <c r="I424" s="214"/>
      <c r="J424" s="42"/>
      <c r="K424" s="42"/>
      <c r="L424" s="46"/>
      <c r="M424" s="215"/>
      <c r="N424" s="216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141</v>
      </c>
      <c r="AU424" s="19" t="s">
        <v>139</v>
      </c>
    </row>
    <row r="425" s="2" customFormat="1" ht="16.5" customHeight="1">
      <c r="A425" s="40"/>
      <c r="B425" s="41"/>
      <c r="C425" s="199" t="s">
        <v>889</v>
      </c>
      <c r="D425" s="199" t="s">
        <v>133</v>
      </c>
      <c r="E425" s="200" t="s">
        <v>890</v>
      </c>
      <c r="F425" s="201" t="s">
        <v>891</v>
      </c>
      <c r="G425" s="202" t="s">
        <v>136</v>
      </c>
      <c r="H425" s="203">
        <v>18.399999999999999</v>
      </c>
      <c r="I425" s="204"/>
      <c r="J425" s="205">
        <f>ROUND(I425*H425,2)</f>
        <v>0</v>
      </c>
      <c r="K425" s="201" t="s">
        <v>137</v>
      </c>
      <c r="L425" s="46"/>
      <c r="M425" s="206" t="s">
        <v>19</v>
      </c>
      <c r="N425" s="207" t="s">
        <v>44</v>
      </c>
      <c r="O425" s="86"/>
      <c r="P425" s="208">
        <f>O425*H425</f>
        <v>0</v>
      </c>
      <c r="Q425" s="208">
        <v>5.0000000000000002E-05</v>
      </c>
      <c r="R425" s="208">
        <f>Q425*H425</f>
        <v>0.00091999999999999992</v>
      </c>
      <c r="S425" s="208">
        <v>0</v>
      </c>
      <c r="T425" s="209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0" t="s">
        <v>222</v>
      </c>
      <c r="AT425" s="210" t="s">
        <v>133</v>
      </c>
      <c r="AU425" s="210" t="s">
        <v>139</v>
      </c>
      <c r="AY425" s="19" t="s">
        <v>130</v>
      </c>
      <c r="BE425" s="211">
        <f>IF(N425="základní",J425,0)</f>
        <v>0</v>
      </c>
      <c r="BF425" s="211">
        <f>IF(N425="snížená",J425,0)</f>
        <v>0</v>
      </c>
      <c r="BG425" s="211">
        <f>IF(N425="zákl. přenesená",J425,0)</f>
        <v>0</v>
      </c>
      <c r="BH425" s="211">
        <f>IF(N425="sníž. přenesená",J425,0)</f>
        <v>0</v>
      </c>
      <c r="BI425" s="211">
        <f>IF(N425="nulová",J425,0)</f>
        <v>0</v>
      </c>
      <c r="BJ425" s="19" t="s">
        <v>139</v>
      </c>
      <c r="BK425" s="211">
        <f>ROUND(I425*H425,2)</f>
        <v>0</v>
      </c>
      <c r="BL425" s="19" t="s">
        <v>222</v>
      </c>
      <c r="BM425" s="210" t="s">
        <v>892</v>
      </c>
    </row>
    <row r="426" s="2" customFormat="1">
      <c r="A426" s="40"/>
      <c r="B426" s="41"/>
      <c r="C426" s="42"/>
      <c r="D426" s="212" t="s">
        <v>141</v>
      </c>
      <c r="E426" s="42"/>
      <c r="F426" s="213" t="s">
        <v>893</v>
      </c>
      <c r="G426" s="42"/>
      <c r="H426" s="42"/>
      <c r="I426" s="214"/>
      <c r="J426" s="42"/>
      <c r="K426" s="42"/>
      <c r="L426" s="46"/>
      <c r="M426" s="215"/>
      <c r="N426" s="216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141</v>
      </c>
      <c r="AU426" s="19" t="s">
        <v>139</v>
      </c>
    </row>
    <row r="427" s="2" customFormat="1" ht="24.15" customHeight="1">
      <c r="A427" s="40"/>
      <c r="B427" s="41"/>
      <c r="C427" s="199" t="s">
        <v>894</v>
      </c>
      <c r="D427" s="199" t="s">
        <v>133</v>
      </c>
      <c r="E427" s="200" t="s">
        <v>895</v>
      </c>
      <c r="F427" s="201" t="s">
        <v>896</v>
      </c>
      <c r="G427" s="202" t="s">
        <v>356</v>
      </c>
      <c r="H427" s="261"/>
      <c r="I427" s="204"/>
      <c r="J427" s="205">
        <f>ROUND(I427*H427,2)</f>
        <v>0</v>
      </c>
      <c r="K427" s="201" t="s">
        <v>137</v>
      </c>
      <c r="L427" s="46"/>
      <c r="M427" s="206" t="s">
        <v>19</v>
      </c>
      <c r="N427" s="207" t="s">
        <v>44</v>
      </c>
      <c r="O427" s="86"/>
      <c r="P427" s="208">
        <f>O427*H427</f>
        <v>0</v>
      </c>
      <c r="Q427" s="208">
        <v>0</v>
      </c>
      <c r="R427" s="208">
        <f>Q427*H427</f>
        <v>0</v>
      </c>
      <c r="S427" s="208">
        <v>0</v>
      </c>
      <c r="T427" s="209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0" t="s">
        <v>222</v>
      </c>
      <c r="AT427" s="210" t="s">
        <v>133</v>
      </c>
      <c r="AU427" s="210" t="s">
        <v>139</v>
      </c>
      <c r="AY427" s="19" t="s">
        <v>130</v>
      </c>
      <c r="BE427" s="211">
        <f>IF(N427="základní",J427,0)</f>
        <v>0</v>
      </c>
      <c r="BF427" s="211">
        <f>IF(N427="snížená",J427,0)</f>
        <v>0</v>
      </c>
      <c r="BG427" s="211">
        <f>IF(N427="zákl. přenesená",J427,0)</f>
        <v>0</v>
      </c>
      <c r="BH427" s="211">
        <f>IF(N427="sníž. přenesená",J427,0)</f>
        <v>0</v>
      </c>
      <c r="BI427" s="211">
        <f>IF(N427="nulová",J427,0)</f>
        <v>0</v>
      </c>
      <c r="BJ427" s="19" t="s">
        <v>139</v>
      </c>
      <c r="BK427" s="211">
        <f>ROUND(I427*H427,2)</f>
        <v>0</v>
      </c>
      <c r="BL427" s="19" t="s">
        <v>222</v>
      </c>
      <c r="BM427" s="210" t="s">
        <v>897</v>
      </c>
    </row>
    <row r="428" s="2" customFormat="1">
      <c r="A428" s="40"/>
      <c r="B428" s="41"/>
      <c r="C428" s="42"/>
      <c r="D428" s="212" t="s">
        <v>141</v>
      </c>
      <c r="E428" s="42"/>
      <c r="F428" s="213" t="s">
        <v>898</v>
      </c>
      <c r="G428" s="42"/>
      <c r="H428" s="42"/>
      <c r="I428" s="214"/>
      <c r="J428" s="42"/>
      <c r="K428" s="42"/>
      <c r="L428" s="46"/>
      <c r="M428" s="215"/>
      <c r="N428" s="216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141</v>
      </c>
      <c r="AU428" s="19" t="s">
        <v>139</v>
      </c>
    </row>
    <row r="429" s="12" customFormat="1" ht="22.8" customHeight="1">
      <c r="A429" s="12"/>
      <c r="B429" s="183"/>
      <c r="C429" s="184"/>
      <c r="D429" s="185" t="s">
        <v>71</v>
      </c>
      <c r="E429" s="197" t="s">
        <v>899</v>
      </c>
      <c r="F429" s="197" t="s">
        <v>900</v>
      </c>
      <c r="G429" s="184"/>
      <c r="H429" s="184"/>
      <c r="I429" s="187"/>
      <c r="J429" s="198">
        <f>BK429</f>
        <v>0</v>
      </c>
      <c r="K429" s="184"/>
      <c r="L429" s="189"/>
      <c r="M429" s="190"/>
      <c r="N429" s="191"/>
      <c r="O429" s="191"/>
      <c r="P429" s="192">
        <f>SUM(P430:P448)</f>
        <v>0</v>
      </c>
      <c r="Q429" s="191"/>
      <c r="R429" s="192">
        <f>SUM(R430:R448)</f>
        <v>0.0041576500000000006</v>
      </c>
      <c r="S429" s="191"/>
      <c r="T429" s="193">
        <f>SUM(T430:T448)</f>
        <v>0.00025000000000000001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194" t="s">
        <v>139</v>
      </c>
      <c r="AT429" s="195" t="s">
        <v>71</v>
      </c>
      <c r="AU429" s="195" t="s">
        <v>77</v>
      </c>
      <c r="AY429" s="194" t="s">
        <v>130</v>
      </c>
      <c r="BK429" s="196">
        <f>SUM(BK430:BK448)</f>
        <v>0</v>
      </c>
    </row>
    <row r="430" s="2" customFormat="1" ht="16.5" customHeight="1">
      <c r="A430" s="40"/>
      <c r="B430" s="41"/>
      <c r="C430" s="199" t="s">
        <v>901</v>
      </c>
      <c r="D430" s="199" t="s">
        <v>133</v>
      </c>
      <c r="E430" s="200" t="s">
        <v>902</v>
      </c>
      <c r="F430" s="201" t="s">
        <v>903</v>
      </c>
      <c r="G430" s="202" t="s">
        <v>136</v>
      </c>
      <c r="H430" s="203">
        <v>25</v>
      </c>
      <c r="I430" s="204"/>
      <c r="J430" s="205">
        <f>ROUND(I430*H430,2)</f>
        <v>0</v>
      </c>
      <c r="K430" s="201" t="s">
        <v>137</v>
      </c>
      <c r="L430" s="46"/>
      <c r="M430" s="206" t="s">
        <v>19</v>
      </c>
      <c r="N430" s="207" t="s">
        <v>44</v>
      </c>
      <c r="O430" s="86"/>
      <c r="P430" s="208">
        <f>O430*H430</f>
        <v>0</v>
      </c>
      <c r="Q430" s="208">
        <v>0</v>
      </c>
      <c r="R430" s="208">
        <f>Q430*H430</f>
        <v>0</v>
      </c>
      <c r="S430" s="208">
        <v>1.0000000000000001E-05</v>
      </c>
      <c r="T430" s="209">
        <f>S430*H430</f>
        <v>0.00025000000000000001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0" t="s">
        <v>222</v>
      </c>
      <c r="AT430" s="210" t="s">
        <v>133</v>
      </c>
      <c r="AU430" s="210" t="s">
        <v>139</v>
      </c>
      <c r="AY430" s="19" t="s">
        <v>130</v>
      </c>
      <c r="BE430" s="211">
        <f>IF(N430="základní",J430,0)</f>
        <v>0</v>
      </c>
      <c r="BF430" s="211">
        <f>IF(N430="snížená",J430,0)</f>
        <v>0</v>
      </c>
      <c r="BG430" s="211">
        <f>IF(N430="zákl. přenesená",J430,0)</f>
        <v>0</v>
      </c>
      <c r="BH430" s="211">
        <f>IF(N430="sníž. přenesená",J430,0)</f>
        <v>0</v>
      </c>
      <c r="BI430" s="211">
        <f>IF(N430="nulová",J430,0)</f>
        <v>0</v>
      </c>
      <c r="BJ430" s="19" t="s">
        <v>139</v>
      </c>
      <c r="BK430" s="211">
        <f>ROUND(I430*H430,2)</f>
        <v>0</v>
      </c>
      <c r="BL430" s="19" t="s">
        <v>222</v>
      </c>
      <c r="BM430" s="210" t="s">
        <v>904</v>
      </c>
    </row>
    <row r="431" s="2" customFormat="1">
      <c r="A431" s="40"/>
      <c r="B431" s="41"/>
      <c r="C431" s="42"/>
      <c r="D431" s="212" t="s">
        <v>141</v>
      </c>
      <c r="E431" s="42"/>
      <c r="F431" s="213" t="s">
        <v>905</v>
      </c>
      <c r="G431" s="42"/>
      <c r="H431" s="42"/>
      <c r="I431" s="214"/>
      <c r="J431" s="42"/>
      <c r="K431" s="42"/>
      <c r="L431" s="46"/>
      <c r="M431" s="215"/>
      <c r="N431" s="216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141</v>
      </c>
      <c r="AU431" s="19" t="s">
        <v>139</v>
      </c>
    </row>
    <row r="432" s="2" customFormat="1" ht="16.5" customHeight="1">
      <c r="A432" s="40"/>
      <c r="B432" s="41"/>
      <c r="C432" s="251" t="s">
        <v>906</v>
      </c>
      <c r="D432" s="251" t="s">
        <v>244</v>
      </c>
      <c r="E432" s="252" t="s">
        <v>907</v>
      </c>
      <c r="F432" s="253" t="s">
        <v>908</v>
      </c>
      <c r="G432" s="254" t="s">
        <v>136</v>
      </c>
      <c r="H432" s="255">
        <v>25</v>
      </c>
      <c r="I432" s="256"/>
      <c r="J432" s="257">
        <f>ROUND(I432*H432,2)</f>
        <v>0</v>
      </c>
      <c r="K432" s="253" t="s">
        <v>137</v>
      </c>
      <c r="L432" s="258"/>
      <c r="M432" s="259" t="s">
        <v>19</v>
      </c>
      <c r="N432" s="260" t="s">
        <v>44</v>
      </c>
      <c r="O432" s="86"/>
      <c r="P432" s="208">
        <f>O432*H432</f>
        <v>0</v>
      </c>
      <c r="Q432" s="208">
        <v>4.0000000000000003E-05</v>
      </c>
      <c r="R432" s="208">
        <f>Q432*H432</f>
        <v>0.001</v>
      </c>
      <c r="S432" s="208">
        <v>0</v>
      </c>
      <c r="T432" s="209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0" t="s">
        <v>310</v>
      </c>
      <c r="AT432" s="210" t="s">
        <v>244</v>
      </c>
      <c r="AU432" s="210" t="s">
        <v>139</v>
      </c>
      <c r="AY432" s="19" t="s">
        <v>130</v>
      </c>
      <c r="BE432" s="211">
        <f>IF(N432="základní",J432,0)</f>
        <v>0</v>
      </c>
      <c r="BF432" s="211">
        <f>IF(N432="snížená",J432,0)</f>
        <v>0</v>
      </c>
      <c r="BG432" s="211">
        <f>IF(N432="zákl. přenesená",J432,0)</f>
        <v>0</v>
      </c>
      <c r="BH432" s="211">
        <f>IF(N432="sníž. přenesená",J432,0)</f>
        <v>0</v>
      </c>
      <c r="BI432" s="211">
        <f>IF(N432="nulová",J432,0)</f>
        <v>0</v>
      </c>
      <c r="BJ432" s="19" t="s">
        <v>139</v>
      </c>
      <c r="BK432" s="211">
        <f>ROUND(I432*H432,2)</f>
        <v>0</v>
      </c>
      <c r="BL432" s="19" t="s">
        <v>222</v>
      </c>
      <c r="BM432" s="210" t="s">
        <v>909</v>
      </c>
    </row>
    <row r="433" s="2" customFormat="1" ht="24.15" customHeight="1">
      <c r="A433" s="40"/>
      <c r="B433" s="41"/>
      <c r="C433" s="199" t="s">
        <v>910</v>
      </c>
      <c r="D433" s="199" t="s">
        <v>133</v>
      </c>
      <c r="E433" s="200" t="s">
        <v>911</v>
      </c>
      <c r="F433" s="201" t="s">
        <v>912</v>
      </c>
      <c r="G433" s="202" t="s">
        <v>136</v>
      </c>
      <c r="H433" s="203">
        <v>4.3650000000000002</v>
      </c>
      <c r="I433" s="204"/>
      <c r="J433" s="205">
        <f>ROUND(I433*H433,2)</f>
        <v>0</v>
      </c>
      <c r="K433" s="201" t="s">
        <v>816</v>
      </c>
      <c r="L433" s="46"/>
      <c r="M433" s="206" t="s">
        <v>19</v>
      </c>
      <c r="N433" s="207" t="s">
        <v>44</v>
      </c>
      <c r="O433" s="86"/>
      <c r="P433" s="208">
        <f>O433*H433</f>
        <v>0</v>
      </c>
      <c r="Q433" s="208">
        <v>2.0000000000000002E-05</v>
      </c>
      <c r="R433" s="208">
        <f>Q433*H433</f>
        <v>8.7300000000000008E-05</v>
      </c>
      <c r="S433" s="208">
        <v>0</v>
      </c>
      <c r="T433" s="209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0" t="s">
        <v>222</v>
      </c>
      <c r="AT433" s="210" t="s">
        <v>133</v>
      </c>
      <c r="AU433" s="210" t="s">
        <v>139</v>
      </c>
      <c r="AY433" s="19" t="s">
        <v>130</v>
      </c>
      <c r="BE433" s="211">
        <f>IF(N433="základní",J433,0)</f>
        <v>0</v>
      </c>
      <c r="BF433" s="211">
        <f>IF(N433="snížená",J433,0)</f>
        <v>0</v>
      </c>
      <c r="BG433" s="211">
        <f>IF(N433="zákl. přenesená",J433,0)</f>
        <v>0</v>
      </c>
      <c r="BH433" s="211">
        <f>IF(N433="sníž. přenesená",J433,0)</f>
        <v>0</v>
      </c>
      <c r="BI433" s="211">
        <f>IF(N433="nulová",J433,0)</f>
        <v>0</v>
      </c>
      <c r="BJ433" s="19" t="s">
        <v>139</v>
      </c>
      <c r="BK433" s="211">
        <f>ROUND(I433*H433,2)</f>
        <v>0</v>
      </c>
      <c r="BL433" s="19" t="s">
        <v>222</v>
      </c>
      <c r="BM433" s="210" t="s">
        <v>913</v>
      </c>
    </row>
    <row r="434" s="2" customFormat="1">
      <c r="A434" s="40"/>
      <c r="B434" s="41"/>
      <c r="C434" s="42"/>
      <c r="D434" s="212" t="s">
        <v>141</v>
      </c>
      <c r="E434" s="42"/>
      <c r="F434" s="213" t="s">
        <v>914</v>
      </c>
      <c r="G434" s="42"/>
      <c r="H434" s="42"/>
      <c r="I434" s="214"/>
      <c r="J434" s="42"/>
      <c r="K434" s="42"/>
      <c r="L434" s="46"/>
      <c r="M434" s="215"/>
      <c r="N434" s="216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141</v>
      </c>
      <c r="AU434" s="19" t="s">
        <v>139</v>
      </c>
    </row>
    <row r="435" s="13" customFormat="1">
      <c r="A435" s="13"/>
      <c r="B435" s="217"/>
      <c r="C435" s="218"/>
      <c r="D435" s="219" t="s">
        <v>143</v>
      </c>
      <c r="E435" s="220" t="s">
        <v>19</v>
      </c>
      <c r="F435" s="221" t="s">
        <v>915</v>
      </c>
      <c r="G435" s="218"/>
      <c r="H435" s="222">
        <v>4.3650000000000002</v>
      </c>
      <c r="I435" s="223"/>
      <c r="J435" s="218"/>
      <c r="K435" s="218"/>
      <c r="L435" s="224"/>
      <c r="M435" s="225"/>
      <c r="N435" s="226"/>
      <c r="O435" s="226"/>
      <c r="P435" s="226"/>
      <c r="Q435" s="226"/>
      <c r="R435" s="226"/>
      <c r="S435" s="226"/>
      <c r="T435" s="22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28" t="s">
        <v>143</v>
      </c>
      <c r="AU435" s="228" t="s">
        <v>139</v>
      </c>
      <c r="AV435" s="13" t="s">
        <v>139</v>
      </c>
      <c r="AW435" s="13" t="s">
        <v>33</v>
      </c>
      <c r="AX435" s="13" t="s">
        <v>72</v>
      </c>
      <c r="AY435" s="228" t="s">
        <v>130</v>
      </c>
    </row>
    <row r="436" s="15" customFormat="1">
      <c r="A436" s="15"/>
      <c r="B436" s="240"/>
      <c r="C436" s="241"/>
      <c r="D436" s="219" t="s">
        <v>143</v>
      </c>
      <c r="E436" s="242" t="s">
        <v>19</v>
      </c>
      <c r="F436" s="243" t="s">
        <v>147</v>
      </c>
      <c r="G436" s="241"/>
      <c r="H436" s="244">
        <v>4.3650000000000002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0" t="s">
        <v>143</v>
      </c>
      <c r="AU436" s="250" t="s">
        <v>139</v>
      </c>
      <c r="AV436" s="15" t="s">
        <v>138</v>
      </c>
      <c r="AW436" s="15" t="s">
        <v>33</v>
      </c>
      <c r="AX436" s="15" t="s">
        <v>77</v>
      </c>
      <c r="AY436" s="250" t="s">
        <v>130</v>
      </c>
    </row>
    <row r="437" s="2" customFormat="1" ht="16.5" customHeight="1">
      <c r="A437" s="40"/>
      <c r="B437" s="41"/>
      <c r="C437" s="199" t="s">
        <v>916</v>
      </c>
      <c r="D437" s="199" t="s">
        <v>133</v>
      </c>
      <c r="E437" s="200" t="s">
        <v>917</v>
      </c>
      <c r="F437" s="201" t="s">
        <v>918</v>
      </c>
      <c r="G437" s="202" t="s">
        <v>136</v>
      </c>
      <c r="H437" s="203">
        <v>4.3650000000000002</v>
      </c>
      <c r="I437" s="204"/>
      <c r="J437" s="205">
        <f>ROUND(I437*H437,2)</f>
        <v>0</v>
      </c>
      <c r="K437" s="201" t="s">
        <v>816</v>
      </c>
      <c r="L437" s="46"/>
      <c r="M437" s="206" t="s">
        <v>19</v>
      </c>
      <c r="N437" s="207" t="s">
        <v>44</v>
      </c>
      <c r="O437" s="86"/>
      <c r="P437" s="208">
        <f>O437*H437</f>
        <v>0</v>
      </c>
      <c r="Q437" s="208">
        <v>0</v>
      </c>
      <c r="R437" s="208">
        <f>Q437*H437</f>
        <v>0</v>
      </c>
      <c r="S437" s="208">
        <v>0</v>
      </c>
      <c r="T437" s="209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0" t="s">
        <v>222</v>
      </c>
      <c r="AT437" s="210" t="s">
        <v>133</v>
      </c>
      <c r="AU437" s="210" t="s">
        <v>139</v>
      </c>
      <c r="AY437" s="19" t="s">
        <v>130</v>
      </c>
      <c r="BE437" s="211">
        <f>IF(N437="základní",J437,0)</f>
        <v>0</v>
      </c>
      <c r="BF437" s="211">
        <f>IF(N437="snížená",J437,0)</f>
        <v>0</v>
      </c>
      <c r="BG437" s="211">
        <f>IF(N437="zákl. přenesená",J437,0)</f>
        <v>0</v>
      </c>
      <c r="BH437" s="211">
        <f>IF(N437="sníž. přenesená",J437,0)</f>
        <v>0</v>
      </c>
      <c r="BI437" s="211">
        <f>IF(N437="nulová",J437,0)</f>
        <v>0</v>
      </c>
      <c r="BJ437" s="19" t="s">
        <v>139</v>
      </c>
      <c r="BK437" s="211">
        <f>ROUND(I437*H437,2)</f>
        <v>0</v>
      </c>
      <c r="BL437" s="19" t="s">
        <v>222</v>
      </c>
      <c r="BM437" s="210" t="s">
        <v>919</v>
      </c>
    </row>
    <row r="438" s="2" customFormat="1">
      <c r="A438" s="40"/>
      <c r="B438" s="41"/>
      <c r="C438" s="42"/>
      <c r="D438" s="212" t="s">
        <v>141</v>
      </c>
      <c r="E438" s="42"/>
      <c r="F438" s="213" t="s">
        <v>920</v>
      </c>
      <c r="G438" s="42"/>
      <c r="H438" s="42"/>
      <c r="I438" s="214"/>
      <c r="J438" s="42"/>
      <c r="K438" s="42"/>
      <c r="L438" s="46"/>
      <c r="M438" s="215"/>
      <c r="N438" s="216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141</v>
      </c>
      <c r="AU438" s="19" t="s">
        <v>139</v>
      </c>
    </row>
    <row r="439" s="2" customFormat="1" ht="16.5" customHeight="1">
      <c r="A439" s="40"/>
      <c r="B439" s="41"/>
      <c r="C439" s="199" t="s">
        <v>921</v>
      </c>
      <c r="D439" s="199" t="s">
        <v>133</v>
      </c>
      <c r="E439" s="200" t="s">
        <v>922</v>
      </c>
      <c r="F439" s="201" t="s">
        <v>923</v>
      </c>
      <c r="G439" s="202" t="s">
        <v>136</v>
      </c>
      <c r="H439" s="203">
        <v>4.3650000000000002</v>
      </c>
      <c r="I439" s="204"/>
      <c r="J439" s="205">
        <f>ROUND(I439*H439,2)</f>
        <v>0</v>
      </c>
      <c r="K439" s="201" t="s">
        <v>816</v>
      </c>
      <c r="L439" s="46"/>
      <c r="M439" s="206" t="s">
        <v>19</v>
      </c>
      <c r="N439" s="207" t="s">
        <v>44</v>
      </c>
      <c r="O439" s="86"/>
      <c r="P439" s="208">
        <f>O439*H439</f>
        <v>0</v>
      </c>
      <c r="Q439" s="208">
        <v>2.0000000000000002E-05</v>
      </c>
      <c r="R439" s="208">
        <f>Q439*H439</f>
        <v>8.7300000000000008E-05</v>
      </c>
      <c r="S439" s="208">
        <v>0</v>
      </c>
      <c r="T439" s="209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0" t="s">
        <v>222</v>
      </c>
      <c r="AT439" s="210" t="s">
        <v>133</v>
      </c>
      <c r="AU439" s="210" t="s">
        <v>139</v>
      </c>
      <c r="AY439" s="19" t="s">
        <v>130</v>
      </c>
      <c r="BE439" s="211">
        <f>IF(N439="základní",J439,0)</f>
        <v>0</v>
      </c>
      <c r="BF439" s="211">
        <f>IF(N439="snížená",J439,0)</f>
        <v>0</v>
      </c>
      <c r="BG439" s="211">
        <f>IF(N439="zákl. přenesená",J439,0)</f>
        <v>0</v>
      </c>
      <c r="BH439" s="211">
        <f>IF(N439="sníž. přenesená",J439,0)</f>
        <v>0</v>
      </c>
      <c r="BI439" s="211">
        <f>IF(N439="nulová",J439,0)</f>
        <v>0</v>
      </c>
      <c r="BJ439" s="19" t="s">
        <v>139</v>
      </c>
      <c r="BK439" s="211">
        <f>ROUND(I439*H439,2)</f>
        <v>0</v>
      </c>
      <c r="BL439" s="19" t="s">
        <v>222</v>
      </c>
      <c r="BM439" s="210" t="s">
        <v>924</v>
      </c>
    </row>
    <row r="440" s="2" customFormat="1">
      <c r="A440" s="40"/>
      <c r="B440" s="41"/>
      <c r="C440" s="42"/>
      <c r="D440" s="212" t="s">
        <v>141</v>
      </c>
      <c r="E440" s="42"/>
      <c r="F440" s="213" t="s">
        <v>925</v>
      </c>
      <c r="G440" s="42"/>
      <c r="H440" s="42"/>
      <c r="I440" s="214"/>
      <c r="J440" s="42"/>
      <c r="K440" s="42"/>
      <c r="L440" s="46"/>
      <c r="M440" s="215"/>
      <c r="N440" s="216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141</v>
      </c>
      <c r="AU440" s="19" t="s">
        <v>139</v>
      </c>
    </row>
    <row r="441" s="2" customFormat="1" ht="16.5" customHeight="1">
      <c r="A441" s="40"/>
      <c r="B441" s="41"/>
      <c r="C441" s="199" t="s">
        <v>926</v>
      </c>
      <c r="D441" s="199" t="s">
        <v>133</v>
      </c>
      <c r="E441" s="200" t="s">
        <v>927</v>
      </c>
      <c r="F441" s="201" t="s">
        <v>928</v>
      </c>
      <c r="G441" s="202" t="s">
        <v>136</v>
      </c>
      <c r="H441" s="203">
        <v>4.3650000000000002</v>
      </c>
      <c r="I441" s="204"/>
      <c r="J441" s="205">
        <f>ROUND(I441*H441,2)</f>
        <v>0</v>
      </c>
      <c r="K441" s="201" t="s">
        <v>816</v>
      </c>
      <c r="L441" s="46"/>
      <c r="M441" s="206" t="s">
        <v>19</v>
      </c>
      <c r="N441" s="207" t="s">
        <v>44</v>
      </c>
      <c r="O441" s="86"/>
      <c r="P441" s="208">
        <f>O441*H441</f>
        <v>0</v>
      </c>
      <c r="Q441" s="208">
        <v>0.00012999999999999999</v>
      </c>
      <c r="R441" s="208">
        <f>Q441*H441</f>
        <v>0.00056744999999999994</v>
      </c>
      <c r="S441" s="208">
        <v>0</v>
      </c>
      <c r="T441" s="209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0" t="s">
        <v>222</v>
      </c>
      <c r="AT441" s="210" t="s">
        <v>133</v>
      </c>
      <c r="AU441" s="210" t="s">
        <v>139</v>
      </c>
      <c r="AY441" s="19" t="s">
        <v>130</v>
      </c>
      <c r="BE441" s="211">
        <f>IF(N441="základní",J441,0)</f>
        <v>0</v>
      </c>
      <c r="BF441" s="211">
        <f>IF(N441="snížená",J441,0)</f>
        <v>0</v>
      </c>
      <c r="BG441" s="211">
        <f>IF(N441="zákl. přenesená",J441,0)</f>
        <v>0</v>
      </c>
      <c r="BH441" s="211">
        <f>IF(N441="sníž. přenesená",J441,0)</f>
        <v>0</v>
      </c>
      <c r="BI441" s="211">
        <f>IF(N441="nulová",J441,0)</f>
        <v>0</v>
      </c>
      <c r="BJ441" s="19" t="s">
        <v>139</v>
      </c>
      <c r="BK441" s="211">
        <f>ROUND(I441*H441,2)</f>
        <v>0</v>
      </c>
      <c r="BL441" s="19" t="s">
        <v>222</v>
      </c>
      <c r="BM441" s="210" t="s">
        <v>929</v>
      </c>
    </row>
    <row r="442" s="2" customFormat="1">
      <c r="A442" s="40"/>
      <c r="B442" s="41"/>
      <c r="C442" s="42"/>
      <c r="D442" s="212" t="s">
        <v>141</v>
      </c>
      <c r="E442" s="42"/>
      <c r="F442" s="213" t="s">
        <v>930</v>
      </c>
      <c r="G442" s="42"/>
      <c r="H442" s="42"/>
      <c r="I442" s="214"/>
      <c r="J442" s="42"/>
      <c r="K442" s="42"/>
      <c r="L442" s="46"/>
      <c r="M442" s="215"/>
      <c r="N442" s="216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141</v>
      </c>
      <c r="AU442" s="19" t="s">
        <v>139</v>
      </c>
    </row>
    <row r="443" s="2" customFormat="1" ht="16.5" customHeight="1">
      <c r="A443" s="40"/>
      <c r="B443" s="41"/>
      <c r="C443" s="199" t="s">
        <v>931</v>
      </c>
      <c r="D443" s="199" t="s">
        <v>133</v>
      </c>
      <c r="E443" s="200" t="s">
        <v>932</v>
      </c>
      <c r="F443" s="201" t="s">
        <v>933</v>
      </c>
      <c r="G443" s="202" t="s">
        <v>136</v>
      </c>
      <c r="H443" s="203">
        <v>4.3650000000000002</v>
      </c>
      <c r="I443" s="204"/>
      <c r="J443" s="205">
        <f>ROUND(I443*H443,2)</f>
        <v>0</v>
      </c>
      <c r="K443" s="201" t="s">
        <v>816</v>
      </c>
      <c r="L443" s="46"/>
      <c r="M443" s="206" t="s">
        <v>19</v>
      </c>
      <c r="N443" s="207" t="s">
        <v>44</v>
      </c>
      <c r="O443" s="86"/>
      <c r="P443" s="208">
        <f>O443*H443</f>
        <v>0</v>
      </c>
      <c r="Q443" s="208">
        <v>0.00012</v>
      </c>
      <c r="R443" s="208">
        <f>Q443*H443</f>
        <v>0.00052380000000000005</v>
      </c>
      <c r="S443" s="208">
        <v>0</v>
      </c>
      <c r="T443" s="209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0" t="s">
        <v>222</v>
      </c>
      <c r="AT443" s="210" t="s">
        <v>133</v>
      </c>
      <c r="AU443" s="210" t="s">
        <v>139</v>
      </c>
      <c r="AY443" s="19" t="s">
        <v>130</v>
      </c>
      <c r="BE443" s="211">
        <f>IF(N443="základní",J443,0)</f>
        <v>0</v>
      </c>
      <c r="BF443" s="211">
        <f>IF(N443="snížená",J443,0)</f>
        <v>0</v>
      </c>
      <c r="BG443" s="211">
        <f>IF(N443="zákl. přenesená",J443,0)</f>
        <v>0</v>
      </c>
      <c r="BH443" s="211">
        <f>IF(N443="sníž. přenesená",J443,0)</f>
        <v>0</v>
      </c>
      <c r="BI443" s="211">
        <f>IF(N443="nulová",J443,0)</f>
        <v>0</v>
      </c>
      <c r="BJ443" s="19" t="s">
        <v>139</v>
      </c>
      <c r="BK443" s="211">
        <f>ROUND(I443*H443,2)</f>
        <v>0</v>
      </c>
      <c r="BL443" s="19" t="s">
        <v>222</v>
      </c>
      <c r="BM443" s="210" t="s">
        <v>934</v>
      </c>
    </row>
    <row r="444" s="2" customFormat="1">
      <c r="A444" s="40"/>
      <c r="B444" s="41"/>
      <c r="C444" s="42"/>
      <c r="D444" s="212" t="s">
        <v>141</v>
      </c>
      <c r="E444" s="42"/>
      <c r="F444" s="213" t="s">
        <v>935</v>
      </c>
      <c r="G444" s="42"/>
      <c r="H444" s="42"/>
      <c r="I444" s="214"/>
      <c r="J444" s="42"/>
      <c r="K444" s="42"/>
      <c r="L444" s="46"/>
      <c r="M444" s="215"/>
      <c r="N444" s="216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141</v>
      </c>
      <c r="AU444" s="19" t="s">
        <v>139</v>
      </c>
    </row>
    <row r="445" s="2" customFormat="1" ht="24.15" customHeight="1">
      <c r="A445" s="40"/>
      <c r="B445" s="41"/>
      <c r="C445" s="199" t="s">
        <v>936</v>
      </c>
      <c r="D445" s="199" t="s">
        <v>133</v>
      </c>
      <c r="E445" s="200" t="s">
        <v>937</v>
      </c>
      <c r="F445" s="201" t="s">
        <v>938</v>
      </c>
      <c r="G445" s="202" t="s">
        <v>136</v>
      </c>
      <c r="H445" s="203">
        <v>4.3650000000000002</v>
      </c>
      <c r="I445" s="204"/>
      <c r="J445" s="205">
        <f>ROUND(I445*H445,2)</f>
        <v>0</v>
      </c>
      <c r="K445" s="201" t="s">
        <v>816</v>
      </c>
      <c r="L445" s="46"/>
      <c r="M445" s="206" t="s">
        <v>19</v>
      </c>
      <c r="N445" s="207" t="s">
        <v>44</v>
      </c>
      <c r="O445" s="86"/>
      <c r="P445" s="208">
        <f>O445*H445</f>
        <v>0</v>
      </c>
      <c r="Q445" s="208">
        <v>0.00032000000000000003</v>
      </c>
      <c r="R445" s="208">
        <f>Q445*H445</f>
        <v>0.0013968000000000001</v>
      </c>
      <c r="S445" s="208">
        <v>0</v>
      </c>
      <c r="T445" s="209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0" t="s">
        <v>222</v>
      </c>
      <c r="AT445" s="210" t="s">
        <v>133</v>
      </c>
      <c r="AU445" s="210" t="s">
        <v>139</v>
      </c>
      <c r="AY445" s="19" t="s">
        <v>130</v>
      </c>
      <c r="BE445" s="211">
        <f>IF(N445="základní",J445,0)</f>
        <v>0</v>
      </c>
      <c r="BF445" s="211">
        <f>IF(N445="snížená",J445,0)</f>
        <v>0</v>
      </c>
      <c r="BG445" s="211">
        <f>IF(N445="zákl. přenesená",J445,0)</f>
        <v>0</v>
      </c>
      <c r="BH445" s="211">
        <f>IF(N445="sníž. přenesená",J445,0)</f>
        <v>0</v>
      </c>
      <c r="BI445" s="211">
        <f>IF(N445="nulová",J445,0)</f>
        <v>0</v>
      </c>
      <c r="BJ445" s="19" t="s">
        <v>139</v>
      </c>
      <c r="BK445" s="211">
        <f>ROUND(I445*H445,2)</f>
        <v>0</v>
      </c>
      <c r="BL445" s="19" t="s">
        <v>222</v>
      </c>
      <c r="BM445" s="210" t="s">
        <v>939</v>
      </c>
    </row>
    <row r="446" s="2" customFormat="1">
      <c r="A446" s="40"/>
      <c r="B446" s="41"/>
      <c r="C446" s="42"/>
      <c r="D446" s="212" t="s">
        <v>141</v>
      </c>
      <c r="E446" s="42"/>
      <c r="F446" s="213" t="s">
        <v>940</v>
      </c>
      <c r="G446" s="42"/>
      <c r="H446" s="42"/>
      <c r="I446" s="214"/>
      <c r="J446" s="42"/>
      <c r="K446" s="42"/>
      <c r="L446" s="46"/>
      <c r="M446" s="215"/>
      <c r="N446" s="216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141</v>
      </c>
      <c r="AU446" s="19" t="s">
        <v>139</v>
      </c>
    </row>
    <row r="447" s="2" customFormat="1" ht="16.5" customHeight="1">
      <c r="A447" s="40"/>
      <c r="B447" s="41"/>
      <c r="C447" s="199" t="s">
        <v>941</v>
      </c>
      <c r="D447" s="199" t="s">
        <v>133</v>
      </c>
      <c r="E447" s="200" t="s">
        <v>942</v>
      </c>
      <c r="F447" s="201" t="s">
        <v>943</v>
      </c>
      <c r="G447" s="202" t="s">
        <v>213</v>
      </c>
      <c r="H447" s="203">
        <v>16.5</v>
      </c>
      <c r="I447" s="204"/>
      <c r="J447" s="205">
        <f>ROUND(I447*H447,2)</f>
        <v>0</v>
      </c>
      <c r="K447" s="201" t="s">
        <v>816</v>
      </c>
      <c r="L447" s="46"/>
      <c r="M447" s="206" t="s">
        <v>19</v>
      </c>
      <c r="N447" s="207" t="s">
        <v>44</v>
      </c>
      <c r="O447" s="86"/>
      <c r="P447" s="208">
        <f>O447*H447</f>
        <v>0</v>
      </c>
      <c r="Q447" s="208">
        <v>3.0000000000000001E-05</v>
      </c>
      <c r="R447" s="208">
        <f>Q447*H447</f>
        <v>0.000495</v>
      </c>
      <c r="S447" s="208">
        <v>0</v>
      </c>
      <c r="T447" s="209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0" t="s">
        <v>222</v>
      </c>
      <c r="AT447" s="210" t="s">
        <v>133</v>
      </c>
      <c r="AU447" s="210" t="s">
        <v>139</v>
      </c>
      <c r="AY447" s="19" t="s">
        <v>130</v>
      </c>
      <c r="BE447" s="211">
        <f>IF(N447="základní",J447,0)</f>
        <v>0</v>
      </c>
      <c r="BF447" s="211">
        <f>IF(N447="snížená",J447,0)</f>
        <v>0</v>
      </c>
      <c r="BG447" s="211">
        <f>IF(N447="zákl. přenesená",J447,0)</f>
        <v>0</v>
      </c>
      <c r="BH447" s="211">
        <f>IF(N447="sníž. přenesená",J447,0)</f>
        <v>0</v>
      </c>
      <c r="BI447" s="211">
        <f>IF(N447="nulová",J447,0)</f>
        <v>0</v>
      </c>
      <c r="BJ447" s="19" t="s">
        <v>139</v>
      </c>
      <c r="BK447" s="211">
        <f>ROUND(I447*H447,2)</f>
        <v>0</v>
      </c>
      <c r="BL447" s="19" t="s">
        <v>222</v>
      </c>
      <c r="BM447" s="210" t="s">
        <v>944</v>
      </c>
    </row>
    <row r="448" s="2" customFormat="1">
      <c r="A448" s="40"/>
      <c r="B448" s="41"/>
      <c r="C448" s="42"/>
      <c r="D448" s="212" t="s">
        <v>141</v>
      </c>
      <c r="E448" s="42"/>
      <c r="F448" s="213" t="s">
        <v>945</v>
      </c>
      <c r="G448" s="42"/>
      <c r="H448" s="42"/>
      <c r="I448" s="214"/>
      <c r="J448" s="42"/>
      <c r="K448" s="42"/>
      <c r="L448" s="46"/>
      <c r="M448" s="215"/>
      <c r="N448" s="216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141</v>
      </c>
      <c r="AU448" s="19" t="s">
        <v>139</v>
      </c>
    </row>
    <row r="449" s="12" customFormat="1" ht="22.8" customHeight="1">
      <c r="A449" s="12"/>
      <c r="B449" s="183"/>
      <c r="C449" s="184"/>
      <c r="D449" s="185" t="s">
        <v>71</v>
      </c>
      <c r="E449" s="197" t="s">
        <v>946</v>
      </c>
      <c r="F449" s="197" t="s">
        <v>947</v>
      </c>
      <c r="G449" s="184"/>
      <c r="H449" s="184"/>
      <c r="I449" s="187"/>
      <c r="J449" s="198">
        <f>BK449</f>
        <v>0</v>
      </c>
      <c r="K449" s="184"/>
      <c r="L449" s="189"/>
      <c r="M449" s="190"/>
      <c r="N449" s="191"/>
      <c r="O449" s="191"/>
      <c r="P449" s="192">
        <f>SUM(P450:P463)</f>
        <v>0</v>
      </c>
      <c r="Q449" s="191"/>
      <c r="R449" s="192">
        <f>SUM(R450:R463)</f>
        <v>0.31837000000000004</v>
      </c>
      <c r="S449" s="191"/>
      <c r="T449" s="193">
        <f>SUM(T450:T463)</f>
        <v>0.066449999999999995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194" t="s">
        <v>139</v>
      </c>
      <c r="AT449" s="195" t="s">
        <v>71</v>
      </c>
      <c r="AU449" s="195" t="s">
        <v>77</v>
      </c>
      <c r="AY449" s="194" t="s">
        <v>130</v>
      </c>
      <c r="BK449" s="196">
        <f>SUM(BK450:BK463)</f>
        <v>0</v>
      </c>
    </row>
    <row r="450" s="2" customFormat="1" ht="16.5" customHeight="1">
      <c r="A450" s="40"/>
      <c r="B450" s="41"/>
      <c r="C450" s="199" t="s">
        <v>948</v>
      </c>
      <c r="D450" s="199" t="s">
        <v>133</v>
      </c>
      <c r="E450" s="200" t="s">
        <v>949</v>
      </c>
      <c r="F450" s="201" t="s">
        <v>950</v>
      </c>
      <c r="G450" s="202" t="s">
        <v>136</v>
      </c>
      <c r="H450" s="203">
        <v>423</v>
      </c>
      <c r="I450" s="204"/>
      <c r="J450" s="205">
        <f>ROUND(I450*H450,2)</f>
        <v>0</v>
      </c>
      <c r="K450" s="201" t="s">
        <v>137</v>
      </c>
      <c r="L450" s="46"/>
      <c r="M450" s="206" t="s">
        <v>19</v>
      </c>
      <c r="N450" s="207" t="s">
        <v>44</v>
      </c>
      <c r="O450" s="86"/>
      <c r="P450" s="208">
        <f>O450*H450</f>
        <v>0</v>
      </c>
      <c r="Q450" s="208">
        <v>0</v>
      </c>
      <c r="R450" s="208">
        <f>Q450*H450</f>
        <v>0</v>
      </c>
      <c r="S450" s="208">
        <v>0.00014999999999999999</v>
      </c>
      <c r="T450" s="209">
        <f>S450*H450</f>
        <v>0.063449999999999993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0" t="s">
        <v>222</v>
      </c>
      <c r="AT450" s="210" t="s">
        <v>133</v>
      </c>
      <c r="AU450" s="210" t="s">
        <v>139</v>
      </c>
      <c r="AY450" s="19" t="s">
        <v>130</v>
      </c>
      <c r="BE450" s="211">
        <f>IF(N450="základní",J450,0)</f>
        <v>0</v>
      </c>
      <c r="BF450" s="211">
        <f>IF(N450="snížená",J450,0)</f>
        <v>0</v>
      </c>
      <c r="BG450" s="211">
        <f>IF(N450="zákl. přenesená",J450,0)</f>
        <v>0</v>
      </c>
      <c r="BH450" s="211">
        <f>IF(N450="sníž. přenesená",J450,0)</f>
        <v>0</v>
      </c>
      <c r="BI450" s="211">
        <f>IF(N450="nulová",J450,0)</f>
        <v>0</v>
      </c>
      <c r="BJ450" s="19" t="s">
        <v>139</v>
      </c>
      <c r="BK450" s="211">
        <f>ROUND(I450*H450,2)</f>
        <v>0</v>
      </c>
      <c r="BL450" s="19" t="s">
        <v>222</v>
      </c>
      <c r="BM450" s="210" t="s">
        <v>951</v>
      </c>
    </row>
    <row r="451" s="2" customFormat="1">
      <c r="A451" s="40"/>
      <c r="B451" s="41"/>
      <c r="C451" s="42"/>
      <c r="D451" s="212" t="s">
        <v>141</v>
      </c>
      <c r="E451" s="42"/>
      <c r="F451" s="213" t="s">
        <v>952</v>
      </c>
      <c r="G451" s="42"/>
      <c r="H451" s="42"/>
      <c r="I451" s="214"/>
      <c r="J451" s="42"/>
      <c r="K451" s="42"/>
      <c r="L451" s="46"/>
      <c r="M451" s="215"/>
      <c r="N451" s="216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141</v>
      </c>
      <c r="AU451" s="19" t="s">
        <v>139</v>
      </c>
    </row>
    <row r="452" s="2" customFormat="1" ht="16.5" customHeight="1">
      <c r="A452" s="40"/>
      <c r="B452" s="41"/>
      <c r="C452" s="199" t="s">
        <v>953</v>
      </c>
      <c r="D452" s="199" t="s">
        <v>133</v>
      </c>
      <c r="E452" s="200" t="s">
        <v>954</v>
      </c>
      <c r="F452" s="201" t="s">
        <v>955</v>
      </c>
      <c r="G452" s="202" t="s">
        <v>136</v>
      </c>
      <c r="H452" s="203">
        <v>423</v>
      </c>
      <c r="I452" s="204"/>
      <c r="J452" s="205">
        <f>ROUND(I452*H452,2)</f>
        <v>0</v>
      </c>
      <c r="K452" s="201" t="s">
        <v>137</v>
      </c>
      <c r="L452" s="46"/>
      <c r="M452" s="206" t="s">
        <v>19</v>
      </c>
      <c r="N452" s="207" t="s">
        <v>44</v>
      </c>
      <c r="O452" s="86"/>
      <c r="P452" s="208">
        <f>O452*H452</f>
        <v>0</v>
      </c>
      <c r="Q452" s="208">
        <v>0</v>
      </c>
      <c r="R452" s="208">
        <f>Q452*H452</f>
        <v>0</v>
      </c>
      <c r="S452" s="208">
        <v>0</v>
      </c>
      <c r="T452" s="209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0" t="s">
        <v>222</v>
      </c>
      <c r="AT452" s="210" t="s">
        <v>133</v>
      </c>
      <c r="AU452" s="210" t="s">
        <v>139</v>
      </c>
      <c r="AY452" s="19" t="s">
        <v>130</v>
      </c>
      <c r="BE452" s="211">
        <f>IF(N452="základní",J452,0)</f>
        <v>0</v>
      </c>
      <c r="BF452" s="211">
        <f>IF(N452="snížená",J452,0)</f>
        <v>0</v>
      </c>
      <c r="BG452" s="211">
        <f>IF(N452="zákl. přenesená",J452,0)</f>
        <v>0</v>
      </c>
      <c r="BH452" s="211">
        <f>IF(N452="sníž. přenesená",J452,0)</f>
        <v>0</v>
      </c>
      <c r="BI452" s="211">
        <f>IF(N452="nulová",J452,0)</f>
        <v>0</v>
      </c>
      <c r="BJ452" s="19" t="s">
        <v>139</v>
      </c>
      <c r="BK452" s="211">
        <f>ROUND(I452*H452,2)</f>
        <v>0</v>
      </c>
      <c r="BL452" s="19" t="s">
        <v>222</v>
      </c>
      <c r="BM452" s="210" t="s">
        <v>956</v>
      </c>
    </row>
    <row r="453" s="2" customFormat="1">
      <c r="A453" s="40"/>
      <c r="B453" s="41"/>
      <c r="C453" s="42"/>
      <c r="D453" s="212" t="s">
        <v>141</v>
      </c>
      <c r="E453" s="42"/>
      <c r="F453" s="213" t="s">
        <v>957</v>
      </c>
      <c r="G453" s="42"/>
      <c r="H453" s="42"/>
      <c r="I453" s="214"/>
      <c r="J453" s="42"/>
      <c r="K453" s="42"/>
      <c r="L453" s="46"/>
      <c r="M453" s="215"/>
      <c r="N453" s="216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141</v>
      </c>
      <c r="AU453" s="19" t="s">
        <v>139</v>
      </c>
    </row>
    <row r="454" s="2" customFormat="1" ht="16.5" customHeight="1">
      <c r="A454" s="40"/>
      <c r="B454" s="41"/>
      <c r="C454" s="199" t="s">
        <v>958</v>
      </c>
      <c r="D454" s="199" t="s">
        <v>133</v>
      </c>
      <c r="E454" s="200" t="s">
        <v>959</v>
      </c>
      <c r="F454" s="201" t="s">
        <v>960</v>
      </c>
      <c r="G454" s="202" t="s">
        <v>136</v>
      </c>
      <c r="H454" s="203">
        <v>15</v>
      </c>
      <c r="I454" s="204"/>
      <c r="J454" s="205">
        <f>ROUND(I454*H454,2)</f>
        <v>0</v>
      </c>
      <c r="K454" s="201" t="s">
        <v>137</v>
      </c>
      <c r="L454" s="46"/>
      <c r="M454" s="206" t="s">
        <v>19</v>
      </c>
      <c r="N454" s="207" t="s">
        <v>44</v>
      </c>
      <c r="O454" s="86"/>
      <c r="P454" s="208">
        <f>O454*H454</f>
        <v>0</v>
      </c>
      <c r="Q454" s="208">
        <v>0.00029</v>
      </c>
      <c r="R454" s="208">
        <f>Q454*H454</f>
        <v>0.0043499999999999997</v>
      </c>
      <c r="S454" s="208">
        <v>0</v>
      </c>
      <c r="T454" s="209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0" t="s">
        <v>222</v>
      </c>
      <c r="AT454" s="210" t="s">
        <v>133</v>
      </c>
      <c r="AU454" s="210" t="s">
        <v>139</v>
      </c>
      <c r="AY454" s="19" t="s">
        <v>130</v>
      </c>
      <c r="BE454" s="211">
        <f>IF(N454="základní",J454,0)</f>
        <v>0</v>
      </c>
      <c r="BF454" s="211">
        <f>IF(N454="snížená",J454,0)</f>
        <v>0</v>
      </c>
      <c r="BG454" s="211">
        <f>IF(N454="zákl. přenesená",J454,0)</f>
        <v>0</v>
      </c>
      <c r="BH454" s="211">
        <f>IF(N454="sníž. přenesená",J454,0)</f>
        <v>0</v>
      </c>
      <c r="BI454" s="211">
        <f>IF(N454="nulová",J454,0)</f>
        <v>0</v>
      </c>
      <c r="BJ454" s="19" t="s">
        <v>139</v>
      </c>
      <c r="BK454" s="211">
        <f>ROUND(I454*H454,2)</f>
        <v>0</v>
      </c>
      <c r="BL454" s="19" t="s">
        <v>222</v>
      </c>
      <c r="BM454" s="210" t="s">
        <v>961</v>
      </c>
    </row>
    <row r="455" s="2" customFormat="1">
      <c r="A455" s="40"/>
      <c r="B455" s="41"/>
      <c r="C455" s="42"/>
      <c r="D455" s="212" t="s">
        <v>141</v>
      </c>
      <c r="E455" s="42"/>
      <c r="F455" s="213" t="s">
        <v>962</v>
      </c>
      <c r="G455" s="42"/>
      <c r="H455" s="42"/>
      <c r="I455" s="214"/>
      <c r="J455" s="42"/>
      <c r="K455" s="42"/>
      <c r="L455" s="46"/>
      <c r="M455" s="215"/>
      <c r="N455" s="216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141</v>
      </c>
      <c r="AU455" s="19" t="s">
        <v>139</v>
      </c>
    </row>
    <row r="456" s="2" customFormat="1" ht="16.5" customHeight="1">
      <c r="A456" s="40"/>
      <c r="B456" s="41"/>
      <c r="C456" s="199" t="s">
        <v>963</v>
      </c>
      <c r="D456" s="199" t="s">
        <v>133</v>
      </c>
      <c r="E456" s="200" t="s">
        <v>964</v>
      </c>
      <c r="F456" s="201" t="s">
        <v>965</v>
      </c>
      <c r="G456" s="202" t="s">
        <v>136</v>
      </c>
      <c r="H456" s="203">
        <v>100</v>
      </c>
      <c r="I456" s="204"/>
      <c r="J456" s="205">
        <f>ROUND(I456*H456,2)</f>
        <v>0</v>
      </c>
      <c r="K456" s="201" t="s">
        <v>137</v>
      </c>
      <c r="L456" s="46"/>
      <c r="M456" s="206" t="s">
        <v>19</v>
      </c>
      <c r="N456" s="207" t="s">
        <v>44</v>
      </c>
      <c r="O456" s="86"/>
      <c r="P456" s="208">
        <f>O456*H456</f>
        <v>0</v>
      </c>
      <c r="Q456" s="208">
        <v>0</v>
      </c>
      <c r="R456" s="208">
        <f>Q456*H456</f>
        <v>0</v>
      </c>
      <c r="S456" s="208">
        <v>3.0000000000000001E-05</v>
      </c>
      <c r="T456" s="209">
        <f>S456*H456</f>
        <v>0.0030000000000000001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0" t="s">
        <v>222</v>
      </c>
      <c r="AT456" s="210" t="s">
        <v>133</v>
      </c>
      <c r="AU456" s="210" t="s">
        <v>139</v>
      </c>
      <c r="AY456" s="19" t="s">
        <v>130</v>
      </c>
      <c r="BE456" s="211">
        <f>IF(N456="základní",J456,0)</f>
        <v>0</v>
      </c>
      <c r="BF456" s="211">
        <f>IF(N456="snížená",J456,0)</f>
        <v>0</v>
      </c>
      <c r="BG456" s="211">
        <f>IF(N456="zákl. přenesená",J456,0)</f>
        <v>0</v>
      </c>
      <c r="BH456" s="211">
        <f>IF(N456="sníž. přenesená",J456,0)</f>
        <v>0</v>
      </c>
      <c r="BI456" s="211">
        <f>IF(N456="nulová",J456,0)</f>
        <v>0</v>
      </c>
      <c r="BJ456" s="19" t="s">
        <v>139</v>
      </c>
      <c r="BK456" s="211">
        <f>ROUND(I456*H456,2)</f>
        <v>0</v>
      </c>
      <c r="BL456" s="19" t="s">
        <v>222</v>
      </c>
      <c r="BM456" s="210" t="s">
        <v>966</v>
      </c>
    </row>
    <row r="457" s="2" customFormat="1">
      <c r="A457" s="40"/>
      <c r="B457" s="41"/>
      <c r="C457" s="42"/>
      <c r="D457" s="212" t="s">
        <v>141</v>
      </c>
      <c r="E457" s="42"/>
      <c r="F457" s="213" t="s">
        <v>967</v>
      </c>
      <c r="G457" s="42"/>
      <c r="H457" s="42"/>
      <c r="I457" s="214"/>
      <c r="J457" s="42"/>
      <c r="K457" s="42"/>
      <c r="L457" s="46"/>
      <c r="M457" s="215"/>
      <c r="N457" s="216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141</v>
      </c>
      <c r="AU457" s="19" t="s">
        <v>139</v>
      </c>
    </row>
    <row r="458" s="2" customFormat="1" ht="16.5" customHeight="1">
      <c r="A458" s="40"/>
      <c r="B458" s="41"/>
      <c r="C458" s="251" t="s">
        <v>968</v>
      </c>
      <c r="D458" s="251" t="s">
        <v>244</v>
      </c>
      <c r="E458" s="252" t="s">
        <v>969</v>
      </c>
      <c r="F458" s="253" t="s">
        <v>970</v>
      </c>
      <c r="G458" s="254" t="s">
        <v>136</v>
      </c>
      <c r="H458" s="255">
        <v>100</v>
      </c>
      <c r="I458" s="256"/>
      <c r="J458" s="257">
        <f>ROUND(I458*H458,2)</f>
        <v>0</v>
      </c>
      <c r="K458" s="253" t="s">
        <v>137</v>
      </c>
      <c r="L458" s="258"/>
      <c r="M458" s="259" t="s">
        <v>19</v>
      </c>
      <c r="N458" s="260" t="s">
        <v>44</v>
      </c>
      <c r="O458" s="86"/>
      <c r="P458" s="208">
        <f>O458*H458</f>
        <v>0</v>
      </c>
      <c r="Q458" s="208">
        <v>1.0000000000000001E-05</v>
      </c>
      <c r="R458" s="208">
        <f>Q458*H458</f>
        <v>0.001</v>
      </c>
      <c r="S458" s="208">
        <v>0</v>
      </c>
      <c r="T458" s="209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0" t="s">
        <v>310</v>
      </c>
      <c r="AT458" s="210" t="s">
        <v>244</v>
      </c>
      <c r="AU458" s="210" t="s">
        <v>139</v>
      </c>
      <c r="AY458" s="19" t="s">
        <v>130</v>
      </c>
      <c r="BE458" s="211">
        <f>IF(N458="základní",J458,0)</f>
        <v>0</v>
      </c>
      <c r="BF458" s="211">
        <f>IF(N458="snížená",J458,0)</f>
        <v>0</v>
      </c>
      <c r="BG458" s="211">
        <f>IF(N458="zákl. přenesená",J458,0)</f>
        <v>0</v>
      </c>
      <c r="BH458" s="211">
        <f>IF(N458="sníž. přenesená",J458,0)</f>
        <v>0</v>
      </c>
      <c r="BI458" s="211">
        <f>IF(N458="nulová",J458,0)</f>
        <v>0</v>
      </c>
      <c r="BJ458" s="19" t="s">
        <v>139</v>
      </c>
      <c r="BK458" s="211">
        <f>ROUND(I458*H458,2)</f>
        <v>0</v>
      </c>
      <c r="BL458" s="19" t="s">
        <v>222</v>
      </c>
      <c r="BM458" s="210" t="s">
        <v>971</v>
      </c>
    </row>
    <row r="459" s="13" customFormat="1">
      <c r="A459" s="13"/>
      <c r="B459" s="217"/>
      <c r="C459" s="218"/>
      <c r="D459" s="219" t="s">
        <v>143</v>
      </c>
      <c r="E459" s="218"/>
      <c r="F459" s="221" t="s">
        <v>972</v>
      </c>
      <c r="G459" s="218"/>
      <c r="H459" s="222">
        <v>100</v>
      </c>
      <c r="I459" s="223"/>
      <c r="J459" s="218"/>
      <c r="K459" s="218"/>
      <c r="L459" s="224"/>
      <c r="M459" s="225"/>
      <c r="N459" s="226"/>
      <c r="O459" s="226"/>
      <c r="P459" s="226"/>
      <c r="Q459" s="226"/>
      <c r="R459" s="226"/>
      <c r="S459" s="226"/>
      <c r="T459" s="22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28" t="s">
        <v>143</v>
      </c>
      <c r="AU459" s="228" t="s">
        <v>139</v>
      </c>
      <c r="AV459" s="13" t="s">
        <v>139</v>
      </c>
      <c r="AW459" s="13" t="s">
        <v>4</v>
      </c>
      <c r="AX459" s="13" t="s">
        <v>77</v>
      </c>
      <c r="AY459" s="228" t="s">
        <v>130</v>
      </c>
    </row>
    <row r="460" s="2" customFormat="1" ht="16.5" customHeight="1">
      <c r="A460" s="40"/>
      <c r="B460" s="41"/>
      <c r="C460" s="199" t="s">
        <v>973</v>
      </c>
      <c r="D460" s="199" t="s">
        <v>133</v>
      </c>
      <c r="E460" s="200" t="s">
        <v>974</v>
      </c>
      <c r="F460" s="201" t="s">
        <v>975</v>
      </c>
      <c r="G460" s="202" t="s">
        <v>136</v>
      </c>
      <c r="H460" s="203">
        <v>423</v>
      </c>
      <c r="I460" s="204"/>
      <c r="J460" s="205">
        <f>ROUND(I460*H460,2)</f>
        <v>0</v>
      </c>
      <c r="K460" s="201" t="s">
        <v>137</v>
      </c>
      <c r="L460" s="46"/>
      <c r="M460" s="206" t="s">
        <v>19</v>
      </c>
      <c r="N460" s="207" t="s">
        <v>44</v>
      </c>
      <c r="O460" s="86"/>
      <c r="P460" s="208">
        <f>O460*H460</f>
        <v>0</v>
      </c>
      <c r="Q460" s="208">
        <v>0.00073999999999999999</v>
      </c>
      <c r="R460" s="208">
        <f>Q460*H460</f>
        <v>0.31302000000000002</v>
      </c>
      <c r="S460" s="208">
        <v>0</v>
      </c>
      <c r="T460" s="209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0" t="s">
        <v>222</v>
      </c>
      <c r="AT460" s="210" t="s">
        <v>133</v>
      </c>
      <c r="AU460" s="210" t="s">
        <v>139</v>
      </c>
      <c r="AY460" s="19" t="s">
        <v>130</v>
      </c>
      <c r="BE460" s="211">
        <f>IF(N460="základní",J460,0)</f>
        <v>0</v>
      </c>
      <c r="BF460" s="211">
        <f>IF(N460="snížená",J460,0)</f>
        <v>0</v>
      </c>
      <c r="BG460" s="211">
        <f>IF(N460="zákl. přenesená",J460,0)</f>
        <v>0</v>
      </c>
      <c r="BH460" s="211">
        <f>IF(N460="sníž. přenesená",J460,0)</f>
        <v>0</v>
      </c>
      <c r="BI460" s="211">
        <f>IF(N460="nulová",J460,0)</f>
        <v>0</v>
      </c>
      <c r="BJ460" s="19" t="s">
        <v>139</v>
      </c>
      <c r="BK460" s="211">
        <f>ROUND(I460*H460,2)</f>
        <v>0</v>
      </c>
      <c r="BL460" s="19" t="s">
        <v>222</v>
      </c>
      <c r="BM460" s="210" t="s">
        <v>976</v>
      </c>
    </row>
    <row r="461" s="2" customFormat="1">
      <c r="A461" s="40"/>
      <c r="B461" s="41"/>
      <c r="C461" s="42"/>
      <c r="D461" s="212" t="s">
        <v>141</v>
      </c>
      <c r="E461" s="42"/>
      <c r="F461" s="213" t="s">
        <v>977</v>
      </c>
      <c r="G461" s="42"/>
      <c r="H461" s="42"/>
      <c r="I461" s="214"/>
      <c r="J461" s="42"/>
      <c r="K461" s="42"/>
      <c r="L461" s="46"/>
      <c r="M461" s="215"/>
      <c r="N461" s="216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141</v>
      </c>
      <c r="AU461" s="19" t="s">
        <v>139</v>
      </c>
    </row>
    <row r="462" s="2" customFormat="1" ht="16.5" customHeight="1">
      <c r="A462" s="40"/>
      <c r="B462" s="41"/>
      <c r="C462" s="199" t="s">
        <v>978</v>
      </c>
      <c r="D462" s="199" t="s">
        <v>133</v>
      </c>
      <c r="E462" s="200" t="s">
        <v>979</v>
      </c>
      <c r="F462" s="201" t="s">
        <v>980</v>
      </c>
      <c r="G462" s="202" t="s">
        <v>136</v>
      </c>
      <c r="H462" s="203">
        <v>423</v>
      </c>
      <c r="I462" s="204"/>
      <c r="J462" s="205">
        <f>ROUND(I462*H462,2)</f>
        <v>0</v>
      </c>
      <c r="K462" s="201" t="s">
        <v>137</v>
      </c>
      <c r="L462" s="46"/>
      <c r="M462" s="206" t="s">
        <v>19</v>
      </c>
      <c r="N462" s="207" t="s">
        <v>44</v>
      </c>
      <c r="O462" s="86"/>
      <c r="P462" s="208">
        <f>O462*H462</f>
        <v>0</v>
      </c>
      <c r="Q462" s="208">
        <v>0</v>
      </c>
      <c r="R462" s="208">
        <f>Q462*H462</f>
        <v>0</v>
      </c>
      <c r="S462" s="208">
        <v>0</v>
      </c>
      <c r="T462" s="209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0" t="s">
        <v>222</v>
      </c>
      <c r="AT462" s="210" t="s">
        <v>133</v>
      </c>
      <c r="AU462" s="210" t="s">
        <v>139</v>
      </c>
      <c r="AY462" s="19" t="s">
        <v>130</v>
      </c>
      <c r="BE462" s="211">
        <f>IF(N462="základní",J462,0)</f>
        <v>0</v>
      </c>
      <c r="BF462" s="211">
        <f>IF(N462="snížená",J462,0)</f>
        <v>0</v>
      </c>
      <c r="BG462" s="211">
        <f>IF(N462="zákl. přenesená",J462,0)</f>
        <v>0</v>
      </c>
      <c r="BH462" s="211">
        <f>IF(N462="sníž. přenesená",J462,0)</f>
        <v>0</v>
      </c>
      <c r="BI462" s="211">
        <f>IF(N462="nulová",J462,0)</f>
        <v>0</v>
      </c>
      <c r="BJ462" s="19" t="s">
        <v>139</v>
      </c>
      <c r="BK462" s="211">
        <f>ROUND(I462*H462,2)</f>
        <v>0</v>
      </c>
      <c r="BL462" s="19" t="s">
        <v>222</v>
      </c>
      <c r="BM462" s="210" t="s">
        <v>981</v>
      </c>
    </row>
    <row r="463" s="2" customFormat="1">
      <c r="A463" s="40"/>
      <c r="B463" s="41"/>
      <c r="C463" s="42"/>
      <c r="D463" s="212" t="s">
        <v>141</v>
      </c>
      <c r="E463" s="42"/>
      <c r="F463" s="213" t="s">
        <v>982</v>
      </c>
      <c r="G463" s="42"/>
      <c r="H463" s="42"/>
      <c r="I463" s="214"/>
      <c r="J463" s="42"/>
      <c r="K463" s="42"/>
      <c r="L463" s="46"/>
      <c r="M463" s="215"/>
      <c r="N463" s="216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141</v>
      </c>
      <c r="AU463" s="19" t="s">
        <v>139</v>
      </c>
    </row>
    <row r="464" s="12" customFormat="1" ht="22.8" customHeight="1">
      <c r="A464" s="12"/>
      <c r="B464" s="183"/>
      <c r="C464" s="184"/>
      <c r="D464" s="185" t="s">
        <v>71</v>
      </c>
      <c r="E464" s="197" t="s">
        <v>983</v>
      </c>
      <c r="F464" s="197" t="s">
        <v>984</v>
      </c>
      <c r="G464" s="184"/>
      <c r="H464" s="184"/>
      <c r="I464" s="187"/>
      <c r="J464" s="198">
        <f>BK464</f>
        <v>0</v>
      </c>
      <c r="K464" s="184"/>
      <c r="L464" s="189"/>
      <c r="M464" s="190"/>
      <c r="N464" s="191"/>
      <c r="O464" s="191"/>
      <c r="P464" s="192">
        <f>SUM(P465:P468)</f>
        <v>0</v>
      </c>
      <c r="Q464" s="191"/>
      <c r="R464" s="192">
        <f>SUM(R465:R468)</f>
        <v>0</v>
      </c>
      <c r="S464" s="191"/>
      <c r="T464" s="193">
        <f>SUM(T465:T468)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194" t="s">
        <v>139</v>
      </c>
      <c r="AT464" s="195" t="s">
        <v>71</v>
      </c>
      <c r="AU464" s="195" t="s">
        <v>77</v>
      </c>
      <c r="AY464" s="194" t="s">
        <v>130</v>
      </c>
      <c r="BK464" s="196">
        <f>SUM(BK465:BK468)</f>
        <v>0</v>
      </c>
    </row>
    <row r="465" s="2" customFormat="1" ht="16.5" customHeight="1">
      <c r="A465" s="40"/>
      <c r="B465" s="41"/>
      <c r="C465" s="199" t="s">
        <v>985</v>
      </c>
      <c r="D465" s="199" t="s">
        <v>133</v>
      </c>
      <c r="E465" s="200" t="s">
        <v>986</v>
      </c>
      <c r="F465" s="201" t="s">
        <v>987</v>
      </c>
      <c r="G465" s="202" t="s">
        <v>136</v>
      </c>
      <c r="H465" s="203">
        <v>1.8</v>
      </c>
      <c r="I465" s="204"/>
      <c r="J465" s="205">
        <f>ROUND(I465*H465,2)</f>
        <v>0</v>
      </c>
      <c r="K465" s="201" t="s">
        <v>137</v>
      </c>
      <c r="L465" s="46"/>
      <c r="M465" s="206" t="s">
        <v>19</v>
      </c>
      <c r="N465" s="207" t="s">
        <v>44</v>
      </c>
      <c r="O465" s="86"/>
      <c r="P465" s="208">
        <f>O465*H465</f>
        <v>0</v>
      </c>
      <c r="Q465" s="208">
        <v>0</v>
      </c>
      <c r="R465" s="208">
        <f>Q465*H465</f>
        <v>0</v>
      </c>
      <c r="S465" s="208">
        <v>0</v>
      </c>
      <c r="T465" s="209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0" t="s">
        <v>222</v>
      </c>
      <c r="AT465" s="210" t="s">
        <v>133</v>
      </c>
      <c r="AU465" s="210" t="s">
        <v>139</v>
      </c>
      <c r="AY465" s="19" t="s">
        <v>130</v>
      </c>
      <c r="BE465" s="211">
        <f>IF(N465="základní",J465,0)</f>
        <v>0</v>
      </c>
      <c r="BF465" s="211">
        <f>IF(N465="snížená",J465,0)</f>
        <v>0</v>
      </c>
      <c r="BG465" s="211">
        <f>IF(N465="zákl. přenesená",J465,0)</f>
        <v>0</v>
      </c>
      <c r="BH465" s="211">
        <f>IF(N465="sníž. přenesená",J465,0)</f>
        <v>0</v>
      </c>
      <c r="BI465" s="211">
        <f>IF(N465="nulová",J465,0)</f>
        <v>0</v>
      </c>
      <c r="BJ465" s="19" t="s">
        <v>139</v>
      </c>
      <c r="BK465" s="211">
        <f>ROUND(I465*H465,2)</f>
        <v>0</v>
      </c>
      <c r="BL465" s="19" t="s">
        <v>222</v>
      </c>
      <c r="BM465" s="210" t="s">
        <v>988</v>
      </c>
    </row>
    <row r="466" s="2" customFormat="1">
      <c r="A466" s="40"/>
      <c r="B466" s="41"/>
      <c r="C466" s="42"/>
      <c r="D466" s="212" t="s">
        <v>141</v>
      </c>
      <c r="E466" s="42"/>
      <c r="F466" s="213" t="s">
        <v>989</v>
      </c>
      <c r="G466" s="42"/>
      <c r="H466" s="42"/>
      <c r="I466" s="214"/>
      <c r="J466" s="42"/>
      <c r="K466" s="42"/>
      <c r="L466" s="46"/>
      <c r="M466" s="215"/>
      <c r="N466" s="216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141</v>
      </c>
      <c r="AU466" s="19" t="s">
        <v>139</v>
      </c>
    </row>
    <row r="467" s="2" customFormat="1" ht="24.15" customHeight="1">
      <c r="A467" s="40"/>
      <c r="B467" s="41"/>
      <c r="C467" s="199" t="s">
        <v>990</v>
      </c>
      <c r="D467" s="199" t="s">
        <v>133</v>
      </c>
      <c r="E467" s="200" t="s">
        <v>991</v>
      </c>
      <c r="F467" s="201" t="s">
        <v>992</v>
      </c>
      <c r="G467" s="202" t="s">
        <v>356</v>
      </c>
      <c r="H467" s="261"/>
      <c r="I467" s="204"/>
      <c r="J467" s="205">
        <f>ROUND(I467*H467,2)</f>
        <v>0</v>
      </c>
      <c r="K467" s="201" t="s">
        <v>137</v>
      </c>
      <c r="L467" s="46"/>
      <c r="M467" s="206" t="s">
        <v>19</v>
      </c>
      <c r="N467" s="207" t="s">
        <v>44</v>
      </c>
      <c r="O467" s="86"/>
      <c r="P467" s="208">
        <f>O467*H467</f>
        <v>0</v>
      </c>
      <c r="Q467" s="208">
        <v>0</v>
      </c>
      <c r="R467" s="208">
        <f>Q467*H467</f>
        <v>0</v>
      </c>
      <c r="S467" s="208">
        <v>0</v>
      </c>
      <c r="T467" s="209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0" t="s">
        <v>222</v>
      </c>
      <c r="AT467" s="210" t="s">
        <v>133</v>
      </c>
      <c r="AU467" s="210" t="s">
        <v>139</v>
      </c>
      <c r="AY467" s="19" t="s">
        <v>130</v>
      </c>
      <c r="BE467" s="211">
        <f>IF(N467="základní",J467,0)</f>
        <v>0</v>
      </c>
      <c r="BF467" s="211">
        <f>IF(N467="snížená",J467,0)</f>
        <v>0</v>
      </c>
      <c r="BG467" s="211">
        <f>IF(N467="zákl. přenesená",J467,0)</f>
        <v>0</v>
      </c>
      <c r="BH467" s="211">
        <f>IF(N467="sníž. přenesená",J467,0)</f>
        <v>0</v>
      </c>
      <c r="BI467" s="211">
        <f>IF(N467="nulová",J467,0)</f>
        <v>0</v>
      </c>
      <c r="BJ467" s="19" t="s">
        <v>139</v>
      </c>
      <c r="BK467" s="211">
        <f>ROUND(I467*H467,2)</f>
        <v>0</v>
      </c>
      <c r="BL467" s="19" t="s">
        <v>222</v>
      </c>
      <c r="BM467" s="210" t="s">
        <v>993</v>
      </c>
    </row>
    <row r="468" s="2" customFormat="1">
      <c r="A468" s="40"/>
      <c r="B468" s="41"/>
      <c r="C468" s="42"/>
      <c r="D468" s="212" t="s">
        <v>141</v>
      </c>
      <c r="E468" s="42"/>
      <c r="F468" s="213" t="s">
        <v>994</v>
      </c>
      <c r="G468" s="42"/>
      <c r="H468" s="42"/>
      <c r="I468" s="214"/>
      <c r="J468" s="42"/>
      <c r="K468" s="42"/>
      <c r="L468" s="46"/>
      <c r="M468" s="215"/>
      <c r="N468" s="216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141</v>
      </c>
      <c r="AU468" s="19" t="s">
        <v>139</v>
      </c>
    </row>
    <row r="469" s="12" customFormat="1" ht="25.92" customHeight="1">
      <c r="A469" s="12"/>
      <c r="B469" s="183"/>
      <c r="C469" s="184"/>
      <c r="D469" s="185" t="s">
        <v>71</v>
      </c>
      <c r="E469" s="186" t="s">
        <v>244</v>
      </c>
      <c r="F469" s="186" t="s">
        <v>995</v>
      </c>
      <c r="G469" s="184"/>
      <c r="H469" s="184"/>
      <c r="I469" s="187"/>
      <c r="J469" s="188">
        <f>BK469</f>
        <v>0</v>
      </c>
      <c r="K469" s="184"/>
      <c r="L469" s="189"/>
      <c r="M469" s="190"/>
      <c r="N469" s="191"/>
      <c r="O469" s="191"/>
      <c r="P469" s="192">
        <f>P470</f>
        <v>0</v>
      </c>
      <c r="Q469" s="191"/>
      <c r="R469" s="192">
        <f>R470</f>
        <v>0</v>
      </c>
      <c r="S469" s="191"/>
      <c r="T469" s="193">
        <f>T470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194" t="s">
        <v>131</v>
      </c>
      <c r="AT469" s="195" t="s">
        <v>71</v>
      </c>
      <c r="AU469" s="195" t="s">
        <v>72</v>
      </c>
      <c r="AY469" s="194" t="s">
        <v>130</v>
      </c>
      <c r="BK469" s="196">
        <f>BK470</f>
        <v>0</v>
      </c>
    </row>
    <row r="470" s="12" customFormat="1" ht="22.8" customHeight="1">
      <c r="A470" s="12"/>
      <c r="B470" s="183"/>
      <c r="C470" s="184"/>
      <c r="D470" s="185" t="s">
        <v>71</v>
      </c>
      <c r="E470" s="197" t="s">
        <v>996</v>
      </c>
      <c r="F470" s="197" t="s">
        <v>997</v>
      </c>
      <c r="G470" s="184"/>
      <c r="H470" s="184"/>
      <c r="I470" s="187"/>
      <c r="J470" s="198">
        <f>BK470</f>
        <v>0</v>
      </c>
      <c r="K470" s="184"/>
      <c r="L470" s="189"/>
      <c r="M470" s="190"/>
      <c r="N470" s="191"/>
      <c r="O470" s="191"/>
      <c r="P470" s="192">
        <f>SUM(P471:P472)</f>
        <v>0</v>
      </c>
      <c r="Q470" s="191"/>
      <c r="R470" s="192">
        <f>SUM(R471:R472)</f>
        <v>0</v>
      </c>
      <c r="S470" s="191"/>
      <c r="T470" s="193">
        <f>SUM(T471:T472)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194" t="s">
        <v>131</v>
      </c>
      <c r="AT470" s="195" t="s">
        <v>71</v>
      </c>
      <c r="AU470" s="195" t="s">
        <v>77</v>
      </c>
      <c r="AY470" s="194" t="s">
        <v>130</v>
      </c>
      <c r="BK470" s="196">
        <f>SUM(BK471:BK472)</f>
        <v>0</v>
      </c>
    </row>
    <row r="471" s="2" customFormat="1" ht="16.5" customHeight="1">
      <c r="A471" s="40"/>
      <c r="B471" s="41"/>
      <c r="C471" s="199" t="s">
        <v>998</v>
      </c>
      <c r="D471" s="199" t="s">
        <v>133</v>
      </c>
      <c r="E471" s="200" t="s">
        <v>999</v>
      </c>
      <c r="F471" s="201" t="s">
        <v>1000</v>
      </c>
      <c r="G471" s="202" t="s">
        <v>453</v>
      </c>
      <c r="H471" s="203">
        <v>1</v>
      </c>
      <c r="I471" s="204"/>
      <c r="J471" s="205">
        <f>ROUND(I471*H471,2)</f>
        <v>0</v>
      </c>
      <c r="K471" s="201" t="s">
        <v>137</v>
      </c>
      <c r="L471" s="46"/>
      <c r="M471" s="206" t="s">
        <v>19</v>
      </c>
      <c r="N471" s="207" t="s">
        <v>44</v>
      </c>
      <c r="O471" s="86"/>
      <c r="P471" s="208">
        <f>O471*H471</f>
        <v>0</v>
      </c>
      <c r="Q471" s="208">
        <v>0</v>
      </c>
      <c r="R471" s="208">
        <f>Q471*H471</f>
        <v>0</v>
      </c>
      <c r="S471" s="208">
        <v>0</v>
      </c>
      <c r="T471" s="209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0" t="s">
        <v>483</v>
      </c>
      <c r="AT471" s="210" t="s">
        <v>133</v>
      </c>
      <c r="AU471" s="210" t="s">
        <v>139</v>
      </c>
      <c r="AY471" s="19" t="s">
        <v>130</v>
      </c>
      <c r="BE471" s="211">
        <f>IF(N471="základní",J471,0)</f>
        <v>0</v>
      </c>
      <c r="BF471" s="211">
        <f>IF(N471="snížená",J471,0)</f>
        <v>0</v>
      </c>
      <c r="BG471" s="211">
        <f>IF(N471="zákl. přenesená",J471,0)</f>
        <v>0</v>
      </c>
      <c r="BH471" s="211">
        <f>IF(N471="sníž. přenesená",J471,0)</f>
        <v>0</v>
      </c>
      <c r="BI471" s="211">
        <f>IF(N471="nulová",J471,0)</f>
        <v>0</v>
      </c>
      <c r="BJ471" s="19" t="s">
        <v>139</v>
      </c>
      <c r="BK471" s="211">
        <f>ROUND(I471*H471,2)</f>
        <v>0</v>
      </c>
      <c r="BL471" s="19" t="s">
        <v>483</v>
      </c>
      <c r="BM471" s="210" t="s">
        <v>1001</v>
      </c>
    </row>
    <row r="472" s="2" customFormat="1">
      <c r="A472" s="40"/>
      <c r="B472" s="41"/>
      <c r="C472" s="42"/>
      <c r="D472" s="212" t="s">
        <v>141</v>
      </c>
      <c r="E472" s="42"/>
      <c r="F472" s="213" t="s">
        <v>1002</v>
      </c>
      <c r="G472" s="42"/>
      <c r="H472" s="42"/>
      <c r="I472" s="214"/>
      <c r="J472" s="42"/>
      <c r="K472" s="42"/>
      <c r="L472" s="46"/>
      <c r="M472" s="215"/>
      <c r="N472" s="216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141</v>
      </c>
      <c r="AU472" s="19" t="s">
        <v>139</v>
      </c>
    </row>
    <row r="473" s="12" customFormat="1" ht="25.92" customHeight="1">
      <c r="A473" s="12"/>
      <c r="B473" s="183"/>
      <c r="C473" s="184"/>
      <c r="D473" s="185" t="s">
        <v>71</v>
      </c>
      <c r="E473" s="186" t="s">
        <v>1003</v>
      </c>
      <c r="F473" s="186" t="s">
        <v>1004</v>
      </c>
      <c r="G473" s="184"/>
      <c r="H473" s="184"/>
      <c r="I473" s="187"/>
      <c r="J473" s="188">
        <f>BK473</f>
        <v>0</v>
      </c>
      <c r="K473" s="184"/>
      <c r="L473" s="189"/>
      <c r="M473" s="190"/>
      <c r="N473" s="191"/>
      <c r="O473" s="191"/>
      <c r="P473" s="192">
        <f>P474+P478+P481</f>
        <v>0</v>
      </c>
      <c r="Q473" s="191"/>
      <c r="R473" s="192">
        <f>R474+R478+R481</f>
        <v>0</v>
      </c>
      <c r="S473" s="191"/>
      <c r="T473" s="193">
        <f>T474+T478+T481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194" t="s">
        <v>164</v>
      </c>
      <c r="AT473" s="195" t="s">
        <v>71</v>
      </c>
      <c r="AU473" s="195" t="s">
        <v>72</v>
      </c>
      <c r="AY473" s="194" t="s">
        <v>130</v>
      </c>
      <c r="BK473" s="196">
        <f>BK474+BK478+BK481</f>
        <v>0</v>
      </c>
    </row>
    <row r="474" s="12" customFormat="1" ht="22.8" customHeight="1">
      <c r="A474" s="12"/>
      <c r="B474" s="183"/>
      <c r="C474" s="184"/>
      <c r="D474" s="185" t="s">
        <v>71</v>
      </c>
      <c r="E474" s="197" t="s">
        <v>1005</v>
      </c>
      <c r="F474" s="197" t="s">
        <v>1006</v>
      </c>
      <c r="G474" s="184"/>
      <c r="H474" s="184"/>
      <c r="I474" s="187"/>
      <c r="J474" s="198">
        <f>BK474</f>
        <v>0</v>
      </c>
      <c r="K474" s="184"/>
      <c r="L474" s="189"/>
      <c r="M474" s="190"/>
      <c r="N474" s="191"/>
      <c r="O474" s="191"/>
      <c r="P474" s="192">
        <f>SUM(P475:P477)</f>
        <v>0</v>
      </c>
      <c r="Q474" s="191"/>
      <c r="R474" s="192">
        <f>SUM(R475:R477)</f>
        <v>0</v>
      </c>
      <c r="S474" s="191"/>
      <c r="T474" s="193">
        <f>SUM(T475:T477)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194" t="s">
        <v>164</v>
      </c>
      <c r="AT474" s="195" t="s">
        <v>71</v>
      </c>
      <c r="AU474" s="195" t="s">
        <v>77</v>
      </c>
      <c r="AY474" s="194" t="s">
        <v>130</v>
      </c>
      <c r="BK474" s="196">
        <f>SUM(BK475:BK477)</f>
        <v>0</v>
      </c>
    </row>
    <row r="475" s="2" customFormat="1" ht="16.5" customHeight="1">
      <c r="A475" s="40"/>
      <c r="B475" s="41"/>
      <c r="C475" s="199" t="s">
        <v>1007</v>
      </c>
      <c r="D475" s="199" t="s">
        <v>133</v>
      </c>
      <c r="E475" s="200" t="s">
        <v>1008</v>
      </c>
      <c r="F475" s="201" t="s">
        <v>1009</v>
      </c>
      <c r="G475" s="202" t="s">
        <v>626</v>
      </c>
      <c r="H475" s="203">
        <v>1</v>
      </c>
      <c r="I475" s="204"/>
      <c r="J475" s="205">
        <f>ROUND(I475*H475,2)</f>
        <v>0</v>
      </c>
      <c r="K475" s="201" t="s">
        <v>137</v>
      </c>
      <c r="L475" s="46"/>
      <c r="M475" s="206" t="s">
        <v>19</v>
      </c>
      <c r="N475" s="207" t="s">
        <v>44</v>
      </c>
      <c r="O475" s="86"/>
      <c r="P475" s="208">
        <f>O475*H475</f>
        <v>0</v>
      </c>
      <c r="Q475" s="208">
        <v>0</v>
      </c>
      <c r="R475" s="208">
        <f>Q475*H475</f>
        <v>0</v>
      </c>
      <c r="S475" s="208">
        <v>0</v>
      </c>
      <c r="T475" s="209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0" t="s">
        <v>1010</v>
      </c>
      <c r="AT475" s="210" t="s">
        <v>133</v>
      </c>
      <c r="AU475" s="210" t="s">
        <v>139</v>
      </c>
      <c r="AY475" s="19" t="s">
        <v>130</v>
      </c>
      <c r="BE475" s="211">
        <f>IF(N475="základní",J475,0)</f>
        <v>0</v>
      </c>
      <c r="BF475" s="211">
        <f>IF(N475="snížená",J475,0)</f>
        <v>0</v>
      </c>
      <c r="BG475" s="211">
        <f>IF(N475="zákl. přenesená",J475,0)</f>
        <v>0</v>
      </c>
      <c r="BH475" s="211">
        <f>IF(N475="sníž. přenesená",J475,0)</f>
        <v>0</v>
      </c>
      <c r="BI475" s="211">
        <f>IF(N475="nulová",J475,0)</f>
        <v>0</v>
      </c>
      <c r="BJ475" s="19" t="s">
        <v>139</v>
      </c>
      <c r="BK475" s="211">
        <f>ROUND(I475*H475,2)</f>
        <v>0</v>
      </c>
      <c r="BL475" s="19" t="s">
        <v>1010</v>
      </c>
      <c r="BM475" s="210" t="s">
        <v>1011</v>
      </c>
    </row>
    <row r="476" s="2" customFormat="1">
      <c r="A476" s="40"/>
      <c r="B476" s="41"/>
      <c r="C476" s="42"/>
      <c r="D476" s="212" t="s">
        <v>141</v>
      </c>
      <c r="E476" s="42"/>
      <c r="F476" s="213" t="s">
        <v>1012</v>
      </c>
      <c r="G476" s="42"/>
      <c r="H476" s="42"/>
      <c r="I476" s="214"/>
      <c r="J476" s="42"/>
      <c r="K476" s="42"/>
      <c r="L476" s="46"/>
      <c r="M476" s="215"/>
      <c r="N476" s="216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141</v>
      </c>
      <c r="AU476" s="19" t="s">
        <v>139</v>
      </c>
    </row>
    <row r="477" s="13" customFormat="1">
      <c r="A477" s="13"/>
      <c r="B477" s="217"/>
      <c r="C477" s="218"/>
      <c r="D477" s="219" t="s">
        <v>143</v>
      </c>
      <c r="E477" s="218"/>
      <c r="F477" s="221" t="s">
        <v>1013</v>
      </c>
      <c r="G477" s="218"/>
      <c r="H477" s="222">
        <v>1</v>
      </c>
      <c r="I477" s="223"/>
      <c r="J477" s="218"/>
      <c r="K477" s="218"/>
      <c r="L477" s="224"/>
      <c r="M477" s="225"/>
      <c r="N477" s="226"/>
      <c r="O477" s="226"/>
      <c r="P477" s="226"/>
      <c r="Q477" s="226"/>
      <c r="R477" s="226"/>
      <c r="S477" s="226"/>
      <c r="T477" s="22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28" t="s">
        <v>143</v>
      </c>
      <c r="AU477" s="228" t="s">
        <v>139</v>
      </c>
      <c r="AV477" s="13" t="s">
        <v>139</v>
      </c>
      <c r="AW477" s="13" t="s">
        <v>4</v>
      </c>
      <c r="AX477" s="13" t="s">
        <v>77</v>
      </c>
      <c r="AY477" s="228" t="s">
        <v>130</v>
      </c>
    </row>
    <row r="478" s="12" customFormat="1" ht="22.8" customHeight="1">
      <c r="A478" s="12"/>
      <c r="B478" s="183"/>
      <c r="C478" s="184"/>
      <c r="D478" s="185" t="s">
        <v>71</v>
      </c>
      <c r="E478" s="197" t="s">
        <v>1014</v>
      </c>
      <c r="F478" s="197" t="s">
        <v>1015</v>
      </c>
      <c r="G478" s="184"/>
      <c r="H478" s="184"/>
      <c r="I478" s="187"/>
      <c r="J478" s="198">
        <f>BK478</f>
        <v>0</v>
      </c>
      <c r="K478" s="184"/>
      <c r="L478" s="189"/>
      <c r="M478" s="190"/>
      <c r="N478" s="191"/>
      <c r="O478" s="191"/>
      <c r="P478" s="192">
        <f>SUM(P479:P480)</f>
        <v>0</v>
      </c>
      <c r="Q478" s="191"/>
      <c r="R478" s="192">
        <f>SUM(R479:R480)</f>
        <v>0</v>
      </c>
      <c r="S478" s="191"/>
      <c r="T478" s="193">
        <f>SUM(T479:T480)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194" t="s">
        <v>164</v>
      </c>
      <c r="AT478" s="195" t="s">
        <v>71</v>
      </c>
      <c r="AU478" s="195" t="s">
        <v>77</v>
      </c>
      <c r="AY478" s="194" t="s">
        <v>130</v>
      </c>
      <c r="BK478" s="196">
        <f>SUM(BK479:BK480)</f>
        <v>0</v>
      </c>
    </row>
    <row r="479" s="2" customFormat="1" ht="16.5" customHeight="1">
      <c r="A479" s="40"/>
      <c r="B479" s="41"/>
      <c r="C479" s="199" t="s">
        <v>1016</v>
      </c>
      <c r="D479" s="199" t="s">
        <v>133</v>
      </c>
      <c r="E479" s="200" t="s">
        <v>1017</v>
      </c>
      <c r="F479" s="201" t="s">
        <v>1018</v>
      </c>
      <c r="G479" s="202" t="s">
        <v>356</v>
      </c>
      <c r="H479" s="261"/>
      <c r="I479" s="204"/>
      <c r="J479" s="205">
        <f>ROUND(I479*H479,2)</f>
        <v>0</v>
      </c>
      <c r="K479" s="201" t="s">
        <v>627</v>
      </c>
      <c r="L479" s="46"/>
      <c r="M479" s="206" t="s">
        <v>19</v>
      </c>
      <c r="N479" s="207" t="s">
        <v>44</v>
      </c>
      <c r="O479" s="86"/>
      <c r="P479" s="208">
        <f>O479*H479</f>
        <v>0</v>
      </c>
      <c r="Q479" s="208">
        <v>0</v>
      </c>
      <c r="R479" s="208">
        <f>Q479*H479</f>
        <v>0</v>
      </c>
      <c r="S479" s="208">
        <v>0</v>
      </c>
      <c r="T479" s="209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0" t="s">
        <v>1010</v>
      </c>
      <c r="AT479" s="210" t="s">
        <v>133</v>
      </c>
      <c r="AU479" s="210" t="s">
        <v>139</v>
      </c>
      <c r="AY479" s="19" t="s">
        <v>130</v>
      </c>
      <c r="BE479" s="211">
        <f>IF(N479="základní",J479,0)</f>
        <v>0</v>
      </c>
      <c r="BF479" s="211">
        <f>IF(N479="snížená",J479,0)</f>
        <v>0</v>
      </c>
      <c r="BG479" s="211">
        <f>IF(N479="zákl. přenesená",J479,0)</f>
        <v>0</v>
      </c>
      <c r="BH479" s="211">
        <f>IF(N479="sníž. přenesená",J479,0)</f>
        <v>0</v>
      </c>
      <c r="BI479" s="211">
        <f>IF(N479="nulová",J479,0)</f>
        <v>0</v>
      </c>
      <c r="BJ479" s="19" t="s">
        <v>139</v>
      </c>
      <c r="BK479" s="211">
        <f>ROUND(I479*H479,2)</f>
        <v>0</v>
      </c>
      <c r="BL479" s="19" t="s">
        <v>1010</v>
      </c>
      <c r="BM479" s="210" t="s">
        <v>1019</v>
      </c>
    </row>
    <row r="480" s="2" customFormat="1">
      <c r="A480" s="40"/>
      <c r="B480" s="41"/>
      <c r="C480" s="42"/>
      <c r="D480" s="212" t="s">
        <v>141</v>
      </c>
      <c r="E480" s="42"/>
      <c r="F480" s="213" t="s">
        <v>1020</v>
      </c>
      <c r="G480" s="42"/>
      <c r="H480" s="42"/>
      <c r="I480" s="214"/>
      <c r="J480" s="42"/>
      <c r="K480" s="42"/>
      <c r="L480" s="46"/>
      <c r="M480" s="215"/>
      <c r="N480" s="216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141</v>
      </c>
      <c r="AU480" s="19" t="s">
        <v>139</v>
      </c>
    </row>
    <row r="481" s="12" customFormat="1" ht="22.8" customHeight="1">
      <c r="A481" s="12"/>
      <c r="B481" s="183"/>
      <c r="C481" s="184"/>
      <c r="D481" s="185" t="s">
        <v>71</v>
      </c>
      <c r="E481" s="197" t="s">
        <v>1021</v>
      </c>
      <c r="F481" s="197" t="s">
        <v>1022</v>
      </c>
      <c r="G481" s="184"/>
      <c r="H481" s="184"/>
      <c r="I481" s="187"/>
      <c r="J481" s="198">
        <f>BK481</f>
        <v>0</v>
      </c>
      <c r="K481" s="184"/>
      <c r="L481" s="189"/>
      <c r="M481" s="190"/>
      <c r="N481" s="191"/>
      <c r="O481" s="191"/>
      <c r="P481" s="192">
        <f>P482</f>
        <v>0</v>
      </c>
      <c r="Q481" s="191"/>
      <c r="R481" s="192">
        <f>R482</f>
        <v>0</v>
      </c>
      <c r="S481" s="191"/>
      <c r="T481" s="193">
        <f>T482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194" t="s">
        <v>164</v>
      </c>
      <c r="AT481" s="195" t="s">
        <v>71</v>
      </c>
      <c r="AU481" s="195" t="s">
        <v>77</v>
      </c>
      <c r="AY481" s="194" t="s">
        <v>130</v>
      </c>
      <c r="BK481" s="196">
        <f>BK482</f>
        <v>0</v>
      </c>
    </row>
    <row r="482" s="2" customFormat="1" ht="16.5" customHeight="1">
      <c r="A482" s="40"/>
      <c r="B482" s="41"/>
      <c r="C482" s="199" t="s">
        <v>1023</v>
      </c>
      <c r="D482" s="199" t="s">
        <v>133</v>
      </c>
      <c r="E482" s="200" t="s">
        <v>1024</v>
      </c>
      <c r="F482" s="201" t="s">
        <v>1022</v>
      </c>
      <c r="G482" s="202" t="s">
        <v>356</v>
      </c>
      <c r="H482" s="261"/>
      <c r="I482" s="204"/>
      <c r="J482" s="205">
        <f>ROUND(I482*H482,2)</f>
        <v>0</v>
      </c>
      <c r="K482" s="201" t="s">
        <v>19</v>
      </c>
      <c r="L482" s="46"/>
      <c r="M482" s="262" t="s">
        <v>19</v>
      </c>
      <c r="N482" s="263" t="s">
        <v>44</v>
      </c>
      <c r="O482" s="264"/>
      <c r="P482" s="265">
        <f>O482*H482</f>
        <v>0</v>
      </c>
      <c r="Q482" s="265">
        <v>0</v>
      </c>
      <c r="R482" s="265">
        <f>Q482*H482</f>
        <v>0</v>
      </c>
      <c r="S482" s="265">
        <v>0</v>
      </c>
      <c r="T482" s="26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0" t="s">
        <v>138</v>
      </c>
      <c r="AT482" s="210" t="s">
        <v>133</v>
      </c>
      <c r="AU482" s="210" t="s">
        <v>139</v>
      </c>
      <c r="AY482" s="19" t="s">
        <v>130</v>
      </c>
      <c r="BE482" s="211">
        <f>IF(N482="základní",J482,0)</f>
        <v>0</v>
      </c>
      <c r="BF482" s="211">
        <f>IF(N482="snížená",J482,0)</f>
        <v>0</v>
      </c>
      <c r="BG482" s="211">
        <f>IF(N482="zákl. přenesená",J482,0)</f>
        <v>0</v>
      </c>
      <c r="BH482" s="211">
        <f>IF(N482="sníž. přenesená",J482,0)</f>
        <v>0</v>
      </c>
      <c r="BI482" s="211">
        <f>IF(N482="nulová",J482,0)</f>
        <v>0</v>
      </c>
      <c r="BJ482" s="19" t="s">
        <v>139</v>
      </c>
      <c r="BK482" s="211">
        <f>ROUND(I482*H482,2)</f>
        <v>0</v>
      </c>
      <c r="BL482" s="19" t="s">
        <v>138</v>
      </c>
      <c r="BM482" s="210" t="s">
        <v>1025</v>
      </c>
    </row>
    <row r="483" s="2" customFormat="1" ht="6.96" customHeight="1">
      <c r="A483" s="40"/>
      <c r="B483" s="61"/>
      <c r="C483" s="62"/>
      <c r="D483" s="62"/>
      <c r="E483" s="62"/>
      <c r="F483" s="62"/>
      <c r="G483" s="62"/>
      <c r="H483" s="62"/>
      <c r="I483" s="62"/>
      <c r="J483" s="62"/>
      <c r="K483" s="62"/>
      <c r="L483" s="46"/>
      <c r="M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</row>
  </sheetData>
  <sheetProtection sheet="1" autoFilter="0" formatColumns="0" formatRows="0" objects="1" scenarios="1" spinCount="100000" saltValue="tW5lVvGsj+kqx5gf/h004vYeqP22g2x3gb637WDX3Xp7cMaJoBvV3pd5iFAWeA74e7Fw78r7yFQzqGRa+85oIQ==" hashValue="I9Uo4i9k365vQCR7Ois/F5PTdVjmO5WtbwWHT1baIo8Yxfa+ACBLsRYzoOi+aojkR96aXkc+Z8qtFf+PKi5Oig==" algorithmName="SHA-512" password="C70A"/>
  <autoFilter ref="C103:K482"/>
  <mergeCells count="6">
    <mergeCell ref="E7:H7"/>
    <mergeCell ref="E16:H16"/>
    <mergeCell ref="E25:H25"/>
    <mergeCell ref="E46:H46"/>
    <mergeCell ref="E96:H96"/>
    <mergeCell ref="L2:V2"/>
  </mergeCells>
  <hyperlinks>
    <hyperlink ref="F108" r:id="rId1" display="https://podminky.urs.cz/item/CS_URS_2025_01/342241115"/>
    <hyperlink ref="F115" r:id="rId2" display="https://podminky.urs.cz/item/CS_URS_2025_01/346244353"/>
    <hyperlink ref="F119" r:id="rId3" display="https://podminky.urs.cz/item/CS_URS_2025_01/611131121"/>
    <hyperlink ref="F122" r:id="rId4" display="https://podminky.urs.cz/item/CS_URS_2025_01/611135011"/>
    <hyperlink ref="F124" r:id="rId5" display="https://podminky.urs.cz/item/CS_URS_2025_01/611142001"/>
    <hyperlink ref="F126" r:id="rId6" display="https://podminky.urs.cz/item/CS_URS_2025_01/611321131"/>
    <hyperlink ref="F128" r:id="rId7" display="https://podminky.urs.cz/item/CS_URS_2025_01/612131121"/>
    <hyperlink ref="F131" r:id="rId8" display="https://podminky.urs.cz/item/CS_URS_2025_01/612135011"/>
    <hyperlink ref="F133" r:id="rId9" display="https://podminky.urs.cz/item/CS_URS_2025_01/612135101"/>
    <hyperlink ref="F135" r:id="rId10" display="https://podminky.urs.cz/item/CS_URS_2025_01/612142001"/>
    <hyperlink ref="F137" r:id="rId11" display="https://podminky.urs.cz/item/CS_URS_2025_01/612311131"/>
    <hyperlink ref="F139" r:id="rId12" display="https://podminky.urs.cz/item/CS_URS_2025_01/612321121"/>
    <hyperlink ref="F146" r:id="rId13" display="https://podminky.urs.cz/item/CS_URS_2025_01/619991011"/>
    <hyperlink ref="F148" r:id="rId14" display="https://podminky.urs.cz/item/CS_URS_2025_01/619995001"/>
    <hyperlink ref="F151" r:id="rId15" display="https://podminky.urs.cz/item/CS_URS_2025_01/949101111"/>
    <hyperlink ref="F153" r:id="rId16" display="https://podminky.urs.cz/item/CS_URS_2025_01/952901105"/>
    <hyperlink ref="F155" r:id="rId17" display="https://podminky.urs.cz/item/CS_URS_2025_01/952901114"/>
    <hyperlink ref="F157" r:id="rId18" display="https://podminky.urs.cz/item/CS_URS_2025_01/952902031"/>
    <hyperlink ref="F159" r:id="rId19" display="https://podminky.urs.cz/item/CS_URS_2025_01/953941209"/>
    <hyperlink ref="F163" r:id="rId20" display="https://podminky.urs.cz/item/CS_URS_2025_01/962031132"/>
    <hyperlink ref="F170" r:id="rId21" display="https://podminky.urs.cz/item/CS_URS_2025_01/965046111"/>
    <hyperlink ref="F174" r:id="rId22" display="https://podminky.urs.cz/item/CS_URS_2025_01/966013121"/>
    <hyperlink ref="F176" r:id="rId23" display="https://podminky.urs.cz/item/CS_URS_2025_01/978021191"/>
    <hyperlink ref="F183" r:id="rId24" display="https://podminky.urs.cz/item/CS_URS_2025_01/978035113"/>
    <hyperlink ref="F186" r:id="rId25" display="https://podminky.urs.cz/item/CS_URS_2025_01/997002511"/>
    <hyperlink ref="F188" r:id="rId26" display="https://podminky.urs.cz/item/CS_URS_2025_01/997002519"/>
    <hyperlink ref="F191" r:id="rId27" display="https://podminky.urs.cz/item/CS_URS_2025_01/997002611"/>
    <hyperlink ref="F193" r:id="rId28" display="https://podminky.urs.cz/item/CS_URS_2025_01/997013153"/>
    <hyperlink ref="F195" r:id="rId29" display="https://podminky.urs.cz/item/CS_URS_2025_01/997013219"/>
    <hyperlink ref="F197" r:id="rId30" display="https://podminky.urs.cz/item/CS_URS_2025_01/997013609"/>
    <hyperlink ref="F199" r:id="rId31" display="https://podminky.urs.cz/item/CS_URS_2025_01/997013813"/>
    <hyperlink ref="F202" r:id="rId32" display="https://podminky.urs.cz/item/CS_URS_2025_01/998018002"/>
    <hyperlink ref="F206" r:id="rId33" display="https://podminky.urs.cz/item/CS_URS_2025_01/711113117"/>
    <hyperlink ref="F210" r:id="rId34" display="https://podminky.urs.cz/item/CS_URS_2025_01/711113127"/>
    <hyperlink ref="F213" r:id="rId35" display="https://podminky.urs.cz/item/CS_URS_2025_01/711199101"/>
    <hyperlink ref="F217" r:id="rId36" display="https://podminky.urs.cz/item/CS_URS_2025_01/998711312"/>
    <hyperlink ref="F220" r:id="rId37" display="https://podminky.urs.cz/item/CS_URS_2025_01/721174043"/>
    <hyperlink ref="F222" r:id="rId38" display="https://podminky.urs.cz/item/CS_URS_2025_01/721174045"/>
    <hyperlink ref="F224" r:id="rId39" display="https://podminky.urs.cz/item/CS_URS_2025_01/721194105"/>
    <hyperlink ref="F226" r:id="rId40" display="https://podminky.urs.cz/item/CS_URS_2025_01/721194109"/>
    <hyperlink ref="F228" r:id="rId41" display="https://podminky.urs.cz/item/CS_URS_2025_01/721229111"/>
    <hyperlink ref="F231" r:id="rId42" display="https://podminky.urs.cz/item/CS_URS_2025_01/721290111"/>
    <hyperlink ref="F233" r:id="rId43" display="https://podminky.urs.cz/item/CS_URS_2025_01/998721212"/>
    <hyperlink ref="F236" r:id="rId44" display="https://podminky.urs.cz/item/CS_URS_2025_01/722176112"/>
    <hyperlink ref="F240" r:id="rId45" display="https://podminky.urs.cz/item/CS_URS_2025_01/722181211"/>
    <hyperlink ref="F242" r:id="rId46" display="https://podminky.urs.cz/item/CS_URS_2025_01/722220111"/>
    <hyperlink ref="F244" r:id="rId47" display="https://podminky.urs.cz/item/CS_URS_2025_01/722220121"/>
    <hyperlink ref="F246" r:id="rId48" display="https://podminky.urs.cz/item/CS_URS_2025_01/722262301"/>
    <hyperlink ref="F248" r:id="rId49" display="https://podminky.urs.cz/item/CS_URS_2025_01/722263251"/>
    <hyperlink ref="F250" r:id="rId50" display="https://podminky.urs.cz/item/CS_URS_2025_01/722290246"/>
    <hyperlink ref="F252" r:id="rId51" display="https://podminky.urs.cz/item/CS_URS_2025_01/998722212"/>
    <hyperlink ref="F256" r:id="rId52" display="https://podminky.urs.cz/item/CS_URS_2025_01/725119122"/>
    <hyperlink ref="F259" r:id="rId53" display="https://podminky.urs.cz/item/CS_URS_2025_01/725219102"/>
    <hyperlink ref="F261" r:id="rId54" display="https://podminky.urs.cz/item/CS_URS_2025_01/725220851"/>
    <hyperlink ref="F263" r:id="rId55" display="https://podminky.urs.cz/item/CS_URS_2025_01/725224138"/>
    <hyperlink ref="F269" r:id="rId56" display="https://podminky.urs.cz/item/CS_URS_2025_01/725820801"/>
    <hyperlink ref="F271" r:id="rId57" display="https://podminky.urs.cz/item/CS_URS_2025_01/725829111"/>
    <hyperlink ref="F274" r:id="rId58" display="https://podminky.urs.cz/item/CS_URS_2025_01/725829131.1"/>
    <hyperlink ref="F277" r:id="rId59" display="https://podminky.urs.cz/item/CS_URS_2025_01/725839101"/>
    <hyperlink ref="F280" r:id="rId60" display="https://podminky.urs.cz/item/CS_URS_2025_01/725869218"/>
    <hyperlink ref="F285" r:id="rId61" display="https://podminky.urs.cz/item/CS_URS_2025_01/725980122"/>
    <hyperlink ref="F287" r:id="rId62" display="https://podminky.urs.cz/item/CS_URS_2025_01/725980123"/>
    <hyperlink ref="F289" r:id="rId63" display="https://podminky.urs.cz/item/CS_URS_2025_01/998725212"/>
    <hyperlink ref="F294" r:id="rId64" display="https://podminky.urs.cz/item/CS_URS_2025_01/998726222"/>
    <hyperlink ref="F297" r:id="rId65" display="https://podminky.urs.cz/item/CS_URS_2025_01/734229143"/>
    <hyperlink ref="F300" r:id="rId66" display="https://podminky.urs.cz/item/CS_URS_2025_01/734430821"/>
    <hyperlink ref="F302" r:id="rId67" display="https://podminky.urs.cz/item/CS_URS_2025_01/998734212"/>
    <hyperlink ref="F305" r:id="rId68" display="https://podminky.urs.cz/item/CS_URS_2025_01/735192925"/>
    <hyperlink ref="F307" r:id="rId69" display="https://podminky.urs.cz/item/CS_URS_2023_01/735192925.2"/>
    <hyperlink ref="F309" r:id="rId70" display="https://podminky.urs.cz/item/CS_URS_2025_01/998735212"/>
    <hyperlink ref="F314" r:id="rId71" display="https://podminky.urs.cz/item/CS_URS_2024_01/741125811.1"/>
    <hyperlink ref="F316" r:id="rId72" display="https://podminky.urs.cz/item/CS_URS_2025_01/741136201"/>
    <hyperlink ref="F320" r:id="rId73" display="https://podminky.urs.cz/item/CS_URS_2025_01/741370032"/>
    <hyperlink ref="F324" r:id="rId74" display="https://podminky.urs.cz/item/CS_URS_2025_01/998741212"/>
    <hyperlink ref="F329" r:id="rId75" display="https://podminky.urs.cz/item/CS_URS_2025_01/998742212"/>
    <hyperlink ref="F335" r:id="rId76" display="https://podminky.urs.cz/item/CS_URS_2025_01/998751211"/>
    <hyperlink ref="F339" r:id="rId77" display="https://podminky.urs.cz/item/CS_URS_2025_01/766691914"/>
    <hyperlink ref="F344" r:id="rId78" display="https://podminky.urs.cz/item/CS_URS_2025_01/766811222"/>
    <hyperlink ref="F346" r:id="rId79" display="https://podminky.urs.cz/item/CS_URS_2025_01/766811223"/>
    <hyperlink ref="F350" r:id="rId80" display="https://podminky.urs.cz/item/CS_URS_2025_01/998766212"/>
    <hyperlink ref="F354" r:id="rId81" display="https://podminky.urs.cz/item/CS_URS_2025_01/998767212"/>
    <hyperlink ref="F360" r:id="rId82" display="https://podminky.urs.cz/item/CS_URS_2025_01/771151013"/>
    <hyperlink ref="F362" r:id="rId83" display="https://podminky.urs.cz/item/CS_URS_2025_01/771573810"/>
    <hyperlink ref="F366" r:id="rId84" display="https://podminky.urs.cz/item/CS_URS_2025_01/771574416"/>
    <hyperlink ref="F371" r:id="rId85" display="https://podminky.urs.cz/item/CS_URS_2025_01/771574906"/>
    <hyperlink ref="F375" r:id="rId86" display="https://podminky.urs.cz/item/CS_URS_2025_01/771591115"/>
    <hyperlink ref="F383" r:id="rId87" display="https://podminky.urs.cz/item/CS_URS_2025_01/771592011"/>
    <hyperlink ref="F385" r:id="rId88" display="https://podminky.urs.cz/item/CS_URS_2025_01/998771212"/>
    <hyperlink ref="F388" r:id="rId89" display="https://podminky.urs.cz/item/CS_URS_2024_02/775413320"/>
    <hyperlink ref="F392" r:id="rId90" display="https://podminky.urs.cz/item/CS_URS_2024_02/775591920"/>
    <hyperlink ref="F394" r:id="rId91" display="https://podminky.urs.cz/item/CS_URS_2025_01/998775212"/>
    <hyperlink ref="F403" r:id="rId92" display="https://podminky.urs.cz/item/CS_URS_2025_01/781471810"/>
    <hyperlink ref="F417" r:id="rId93" display="https://podminky.urs.cz/item/CS_URS_2025_01/781491822"/>
    <hyperlink ref="F421" r:id="rId94" display="https://podminky.urs.cz/item/CS_URS_2025_01/781493611"/>
    <hyperlink ref="F424" r:id="rId95" display="https://podminky.urs.cz/item/CS_URS_2025_01/781495115"/>
    <hyperlink ref="F426" r:id="rId96" display="https://podminky.urs.cz/item/CS_URS_2025_01/781495211"/>
    <hyperlink ref="F428" r:id="rId97" display="https://podminky.urs.cz/item/CS_URS_2025_01/998781212"/>
    <hyperlink ref="F431" r:id="rId98" display="https://podminky.urs.cz/item/CS_URS_2025_01/783000125"/>
    <hyperlink ref="F434" r:id="rId99" display="https://podminky.urs.cz/item/CS_URS_2024_02/783101203"/>
    <hyperlink ref="F438" r:id="rId100" display="https://podminky.urs.cz/item/CS_URS_2024_02/783101403"/>
    <hyperlink ref="F440" r:id="rId101" display="https://podminky.urs.cz/item/CS_URS_2024_02/783106805"/>
    <hyperlink ref="F442" r:id="rId102" display="https://podminky.urs.cz/item/CS_URS_2024_02/783114101"/>
    <hyperlink ref="F444" r:id="rId103" display="https://podminky.urs.cz/item/CS_URS_2024_02/783117101"/>
    <hyperlink ref="F446" r:id="rId104" display="https://podminky.urs.cz/item/CS_URS_2024_02/783122131"/>
    <hyperlink ref="F448" r:id="rId105" display="https://podminky.urs.cz/item/CS_URS_2024_02/783162201"/>
    <hyperlink ref="F451" r:id="rId106" display="https://podminky.urs.cz/item/CS_URS_2025_01/784111011"/>
    <hyperlink ref="F453" r:id="rId107" display="https://podminky.urs.cz/item/CS_URS_2025_01/784111031"/>
    <hyperlink ref="F455" r:id="rId108" display="https://podminky.urs.cz/item/CS_URS_2025_01/784151011"/>
    <hyperlink ref="F457" r:id="rId109" display="https://podminky.urs.cz/item/CS_URS_2025_01/784171101"/>
    <hyperlink ref="F461" r:id="rId110" display="https://podminky.urs.cz/item/CS_URS_2025_01/784181131"/>
    <hyperlink ref="F463" r:id="rId111" display="https://podminky.urs.cz/item/CS_URS_2025_01/784325231"/>
    <hyperlink ref="F466" r:id="rId112" display="https://podminky.urs.cz/item/CS_URS_2025_01/787701911"/>
    <hyperlink ref="F468" r:id="rId113" display="https://podminky.urs.cz/item/CS_URS_2025_01/998787212"/>
    <hyperlink ref="F472" r:id="rId114" display="https://podminky.urs.cz/item/CS_URS_2025_01/580507201"/>
    <hyperlink ref="F476" r:id="rId115" display="https://podminky.urs.cz/item/CS_URS_2025_01/013254000"/>
    <hyperlink ref="F480" r:id="rId116" display="https://podminky.urs.cz/item/CS_URS_2024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1026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1027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1028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1029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1030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1031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1032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1033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1034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1035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1036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76</v>
      </c>
      <c r="F18" s="278" t="s">
        <v>1037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1038</v>
      </c>
      <c r="F19" s="278" t="s">
        <v>1039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1040</v>
      </c>
      <c r="F20" s="278" t="s">
        <v>1041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1042</v>
      </c>
      <c r="F21" s="278" t="s">
        <v>1043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1044</v>
      </c>
      <c r="F22" s="278" t="s">
        <v>1045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1046</v>
      </c>
      <c r="F23" s="278" t="s">
        <v>1047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1048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1049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1050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1051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1052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1053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1054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1055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1056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116</v>
      </c>
      <c r="F36" s="278"/>
      <c r="G36" s="278" t="s">
        <v>1057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1058</v>
      </c>
      <c r="F37" s="278"/>
      <c r="G37" s="278" t="s">
        <v>1059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53</v>
      </c>
      <c r="F38" s="278"/>
      <c r="G38" s="278" t="s">
        <v>1060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54</v>
      </c>
      <c r="F39" s="278"/>
      <c r="G39" s="278" t="s">
        <v>1061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117</v>
      </c>
      <c r="F40" s="278"/>
      <c r="G40" s="278" t="s">
        <v>1062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118</v>
      </c>
      <c r="F41" s="278"/>
      <c r="G41" s="278" t="s">
        <v>1063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1064</v>
      </c>
      <c r="F42" s="278"/>
      <c r="G42" s="278" t="s">
        <v>1065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1066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1067</v>
      </c>
      <c r="F44" s="278"/>
      <c r="G44" s="278" t="s">
        <v>1068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120</v>
      </c>
      <c r="F45" s="278"/>
      <c r="G45" s="278" t="s">
        <v>1069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1070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1071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1072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1073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1074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1075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1076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1077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1078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1079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1080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1081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1082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1083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1084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1085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1086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1087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1088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1089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1090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1091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1092</v>
      </c>
      <c r="D76" s="296"/>
      <c r="E76" s="296"/>
      <c r="F76" s="296" t="s">
        <v>1093</v>
      </c>
      <c r="G76" s="297"/>
      <c r="H76" s="296" t="s">
        <v>54</v>
      </c>
      <c r="I76" s="296" t="s">
        <v>57</v>
      </c>
      <c r="J76" s="296" t="s">
        <v>1094</v>
      </c>
      <c r="K76" s="295"/>
    </row>
    <row r="77" s="1" customFormat="1" ht="17.25" customHeight="1">
      <c r="B77" s="293"/>
      <c r="C77" s="298" t="s">
        <v>1095</v>
      </c>
      <c r="D77" s="298"/>
      <c r="E77" s="298"/>
      <c r="F77" s="299" t="s">
        <v>1096</v>
      </c>
      <c r="G77" s="300"/>
      <c r="H77" s="298"/>
      <c r="I77" s="298"/>
      <c r="J77" s="298" t="s">
        <v>1097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53</v>
      </c>
      <c r="D79" s="303"/>
      <c r="E79" s="303"/>
      <c r="F79" s="304" t="s">
        <v>1098</v>
      </c>
      <c r="G79" s="305"/>
      <c r="H79" s="281" t="s">
        <v>1099</v>
      </c>
      <c r="I79" s="281" t="s">
        <v>1100</v>
      </c>
      <c r="J79" s="281">
        <v>20</v>
      </c>
      <c r="K79" s="295"/>
    </row>
    <row r="80" s="1" customFormat="1" ht="15" customHeight="1">
      <c r="B80" s="293"/>
      <c r="C80" s="281" t="s">
        <v>1101</v>
      </c>
      <c r="D80" s="281"/>
      <c r="E80" s="281"/>
      <c r="F80" s="304" t="s">
        <v>1098</v>
      </c>
      <c r="G80" s="305"/>
      <c r="H80" s="281" t="s">
        <v>1102</v>
      </c>
      <c r="I80" s="281" t="s">
        <v>1100</v>
      </c>
      <c r="J80" s="281">
        <v>120</v>
      </c>
      <c r="K80" s="295"/>
    </row>
    <row r="81" s="1" customFormat="1" ht="15" customHeight="1">
      <c r="B81" s="306"/>
      <c r="C81" s="281" t="s">
        <v>1103</v>
      </c>
      <c r="D81" s="281"/>
      <c r="E81" s="281"/>
      <c r="F81" s="304" t="s">
        <v>1104</v>
      </c>
      <c r="G81" s="305"/>
      <c r="H81" s="281" t="s">
        <v>1105</v>
      </c>
      <c r="I81" s="281" t="s">
        <v>1100</v>
      </c>
      <c r="J81" s="281">
        <v>50</v>
      </c>
      <c r="K81" s="295"/>
    </row>
    <row r="82" s="1" customFormat="1" ht="15" customHeight="1">
      <c r="B82" s="306"/>
      <c r="C82" s="281" t="s">
        <v>1106</v>
      </c>
      <c r="D82" s="281"/>
      <c r="E82" s="281"/>
      <c r="F82" s="304" t="s">
        <v>1098</v>
      </c>
      <c r="G82" s="305"/>
      <c r="H82" s="281" t="s">
        <v>1107</v>
      </c>
      <c r="I82" s="281" t="s">
        <v>1108</v>
      </c>
      <c r="J82" s="281"/>
      <c r="K82" s="295"/>
    </row>
    <row r="83" s="1" customFormat="1" ht="15" customHeight="1">
      <c r="B83" s="306"/>
      <c r="C83" s="307" t="s">
        <v>1109</v>
      </c>
      <c r="D83" s="307"/>
      <c r="E83" s="307"/>
      <c r="F83" s="308" t="s">
        <v>1104</v>
      </c>
      <c r="G83" s="307"/>
      <c r="H83" s="307" t="s">
        <v>1110</v>
      </c>
      <c r="I83" s="307" t="s">
        <v>1100</v>
      </c>
      <c r="J83" s="307">
        <v>15</v>
      </c>
      <c r="K83" s="295"/>
    </row>
    <row r="84" s="1" customFormat="1" ht="15" customHeight="1">
      <c r="B84" s="306"/>
      <c r="C84" s="307" t="s">
        <v>1111</v>
      </c>
      <c r="D84" s="307"/>
      <c r="E84" s="307"/>
      <c r="F84" s="308" t="s">
        <v>1104</v>
      </c>
      <c r="G84" s="307"/>
      <c r="H84" s="307" t="s">
        <v>1112</v>
      </c>
      <c r="I84" s="307" t="s">
        <v>1100</v>
      </c>
      <c r="J84" s="307">
        <v>15</v>
      </c>
      <c r="K84" s="295"/>
    </row>
    <row r="85" s="1" customFormat="1" ht="15" customHeight="1">
      <c r="B85" s="306"/>
      <c r="C85" s="307" t="s">
        <v>1113</v>
      </c>
      <c r="D85" s="307"/>
      <c r="E85" s="307"/>
      <c r="F85" s="308" t="s">
        <v>1104</v>
      </c>
      <c r="G85" s="307"/>
      <c r="H85" s="307" t="s">
        <v>1114</v>
      </c>
      <c r="I85" s="307" t="s">
        <v>1100</v>
      </c>
      <c r="J85" s="307">
        <v>20</v>
      </c>
      <c r="K85" s="295"/>
    </row>
    <row r="86" s="1" customFormat="1" ht="15" customHeight="1">
      <c r="B86" s="306"/>
      <c r="C86" s="307" t="s">
        <v>1115</v>
      </c>
      <c r="D86" s="307"/>
      <c r="E86" s="307"/>
      <c r="F86" s="308" t="s">
        <v>1104</v>
      </c>
      <c r="G86" s="307"/>
      <c r="H86" s="307" t="s">
        <v>1116</v>
      </c>
      <c r="I86" s="307" t="s">
        <v>1100</v>
      </c>
      <c r="J86" s="307">
        <v>20</v>
      </c>
      <c r="K86" s="295"/>
    </row>
    <row r="87" s="1" customFormat="1" ht="15" customHeight="1">
      <c r="B87" s="306"/>
      <c r="C87" s="281" t="s">
        <v>1117</v>
      </c>
      <c r="D87" s="281"/>
      <c r="E87" s="281"/>
      <c r="F87" s="304" t="s">
        <v>1104</v>
      </c>
      <c r="G87" s="305"/>
      <c r="H87" s="281" t="s">
        <v>1118</v>
      </c>
      <c r="I87" s="281" t="s">
        <v>1100</v>
      </c>
      <c r="J87" s="281">
        <v>50</v>
      </c>
      <c r="K87" s="295"/>
    </row>
    <row r="88" s="1" customFormat="1" ht="15" customHeight="1">
      <c r="B88" s="306"/>
      <c r="C88" s="281" t="s">
        <v>1119</v>
      </c>
      <c r="D88" s="281"/>
      <c r="E88" s="281"/>
      <c r="F88" s="304" t="s">
        <v>1104</v>
      </c>
      <c r="G88" s="305"/>
      <c r="H88" s="281" t="s">
        <v>1120</v>
      </c>
      <c r="I88" s="281" t="s">
        <v>1100</v>
      </c>
      <c r="J88" s="281">
        <v>20</v>
      </c>
      <c r="K88" s="295"/>
    </row>
    <row r="89" s="1" customFormat="1" ht="15" customHeight="1">
      <c r="B89" s="306"/>
      <c r="C89" s="281" t="s">
        <v>1121</v>
      </c>
      <c r="D89" s="281"/>
      <c r="E89" s="281"/>
      <c r="F89" s="304" t="s">
        <v>1104</v>
      </c>
      <c r="G89" s="305"/>
      <c r="H89" s="281" t="s">
        <v>1122</v>
      </c>
      <c r="I89" s="281" t="s">
        <v>1100</v>
      </c>
      <c r="J89" s="281">
        <v>20</v>
      </c>
      <c r="K89" s="295"/>
    </row>
    <row r="90" s="1" customFormat="1" ht="15" customHeight="1">
      <c r="B90" s="306"/>
      <c r="C90" s="281" t="s">
        <v>1123</v>
      </c>
      <c r="D90" s="281"/>
      <c r="E90" s="281"/>
      <c r="F90" s="304" t="s">
        <v>1104</v>
      </c>
      <c r="G90" s="305"/>
      <c r="H90" s="281" t="s">
        <v>1124</v>
      </c>
      <c r="I90" s="281" t="s">
        <v>1100</v>
      </c>
      <c r="J90" s="281">
        <v>50</v>
      </c>
      <c r="K90" s="295"/>
    </row>
    <row r="91" s="1" customFormat="1" ht="15" customHeight="1">
      <c r="B91" s="306"/>
      <c r="C91" s="281" t="s">
        <v>1125</v>
      </c>
      <c r="D91" s="281"/>
      <c r="E91" s="281"/>
      <c r="F91" s="304" t="s">
        <v>1104</v>
      </c>
      <c r="G91" s="305"/>
      <c r="H91" s="281" t="s">
        <v>1125</v>
      </c>
      <c r="I91" s="281" t="s">
        <v>1100</v>
      </c>
      <c r="J91" s="281">
        <v>50</v>
      </c>
      <c r="K91" s="295"/>
    </row>
    <row r="92" s="1" customFormat="1" ht="15" customHeight="1">
      <c r="B92" s="306"/>
      <c r="C92" s="281" t="s">
        <v>1126</v>
      </c>
      <c r="D92" s="281"/>
      <c r="E92" s="281"/>
      <c r="F92" s="304" t="s">
        <v>1104</v>
      </c>
      <c r="G92" s="305"/>
      <c r="H92" s="281" t="s">
        <v>1127</v>
      </c>
      <c r="I92" s="281" t="s">
        <v>1100</v>
      </c>
      <c r="J92" s="281">
        <v>255</v>
      </c>
      <c r="K92" s="295"/>
    </row>
    <row r="93" s="1" customFormat="1" ht="15" customHeight="1">
      <c r="B93" s="306"/>
      <c r="C93" s="281" t="s">
        <v>1128</v>
      </c>
      <c r="D93" s="281"/>
      <c r="E93" s="281"/>
      <c r="F93" s="304" t="s">
        <v>1098</v>
      </c>
      <c r="G93" s="305"/>
      <c r="H93" s="281" t="s">
        <v>1129</v>
      </c>
      <c r="I93" s="281" t="s">
        <v>1130</v>
      </c>
      <c r="J93" s="281"/>
      <c r="K93" s="295"/>
    </row>
    <row r="94" s="1" customFormat="1" ht="15" customHeight="1">
      <c r="B94" s="306"/>
      <c r="C94" s="281" t="s">
        <v>1131</v>
      </c>
      <c r="D94" s="281"/>
      <c r="E94" s="281"/>
      <c r="F94" s="304" t="s">
        <v>1098</v>
      </c>
      <c r="G94" s="305"/>
      <c r="H94" s="281" t="s">
        <v>1132</v>
      </c>
      <c r="I94" s="281" t="s">
        <v>1133</v>
      </c>
      <c r="J94" s="281"/>
      <c r="K94" s="295"/>
    </row>
    <row r="95" s="1" customFormat="1" ht="15" customHeight="1">
      <c r="B95" s="306"/>
      <c r="C95" s="281" t="s">
        <v>1134</v>
      </c>
      <c r="D95" s="281"/>
      <c r="E95" s="281"/>
      <c r="F95" s="304" t="s">
        <v>1098</v>
      </c>
      <c r="G95" s="305"/>
      <c r="H95" s="281" t="s">
        <v>1134</v>
      </c>
      <c r="I95" s="281" t="s">
        <v>1133</v>
      </c>
      <c r="J95" s="281"/>
      <c r="K95" s="295"/>
    </row>
    <row r="96" s="1" customFormat="1" ht="15" customHeight="1">
      <c r="B96" s="306"/>
      <c r="C96" s="281" t="s">
        <v>38</v>
      </c>
      <c r="D96" s="281"/>
      <c r="E96" s="281"/>
      <c r="F96" s="304" t="s">
        <v>1098</v>
      </c>
      <c r="G96" s="305"/>
      <c r="H96" s="281" t="s">
        <v>1135</v>
      </c>
      <c r="I96" s="281" t="s">
        <v>1133</v>
      </c>
      <c r="J96" s="281"/>
      <c r="K96" s="295"/>
    </row>
    <row r="97" s="1" customFormat="1" ht="15" customHeight="1">
      <c r="B97" s="306"/>
      <c r="C97" s="281" t="s">
        <v>48</v>
      </c>
      <c r="D97" s="281"/>
      <c r="E97" s="281"/>
      <c r="F97" s="304" t="s">
        <v>1098</v>
      </c>
      <c r="G97" s="305"/>
      <c r="H97" s="281" t="s">
        <v>1136</v>
      </c>
      <c r="I97" s="281" t="s">
        <v>1133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1137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1092</v>
      </c>
      <c r="D103" s="296"/>
      <c r="E103" s="296"/>
      <c r="F103" s="296" t="s">
        <v>1093</v>
      </c>
      <c r="G103" s="297"/>
      <c r="H103" s="296" t="s">
        <v>54</v>
      </c>
      <c r="I103" s="296" t="s">
        <v>57</v>
      </c>
      <c r="J103" s="296" t="s">
        <v>1094</v>
      </c>
      <c r="K103" s="295"/>
    </row>
    <row r="104" s="1" customFormat="1" ht="17.25" customHeight="1">
      <c r="B104" s="293"/>
      <c r="C104" s="298" t="s">
        <v>1095</v>
      </c>
      <c r="D104" s="298"/>
      <c r="E104" s="298"/>
      <c r="F104" s="299" t="s">
        <v>1096</v>
      </c>
      <c r="G104" s="300"/>
      <c r="H104" s="298"/>
      <c r="I104" s="298"/>
      <c r="J104" s="298" t="s">
        <v>1097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53</v>
      </c>
      <c r="D106" s="303"/>
      <c r="E106" s="303"/>
      <c r="F106" s="304" t="s">
        <v>1098</v>
      </c>
      <c r="G106" s="281"/>
      <c r="H106" s="281" t="s">
        <v>1138</v>
      </c>
      <c r="I106" s="281" t="s">
        <v>1100</v>
      </c>
      <c r="J106" s="281">
        <v>20</v>
      </c>
      <c r="K106" s="295"/>
    </row>
    <row r="107" s="1" customFormat="1" ht="15" customHeight="1">
      <c r="B107" s="293"/>
      <c r="C107" s="281" t="s">
        <v>1101</v>
      </c>
      <c r="D107" s="281"/>
      <c r="E107" s="281"/>
      <c r="F107" s="304" t="s">
        <v>1098</v>
      </c>
      <c r="G107" s="281"/>
      <c r="H107" s="281" t="s">
        <v>1138</v>
      </c>
      <c r="I107" s="281" t="s">
        <v>1100</v>
      </c>
      <c r="J107" s="281">
        <v>120</v>
      </c>
      <c r="K107" s="295"/>
    </row>
    <row r="108" s="1" customFormat="1" ht="15" customHeight="1">
      <c r="B108" s="306"/>
      <c r="C108" s="281" t="s">
        <v>1103</v>
      </c>
      <c r="D108" s="281"/>
      <c r="E108" s="281"/>
      <c r="F108" s="304" t="s">
        <v>1104</v>
      </c>
      <c r="G108" s="281"/>
      <c r="H108" s="281" t="s">
        <v>1138</v>
      </c>
      <c r="I108" s="281" t="s">
        <v>1100</v>
      </c>
      <c r="J108" s="281">
        <v>50</v>
      </c>
      <c r="K108" s="295"/>
    </row>
    <row r="109" s="1" customFormat="1" ht="15" customHeight="1">
      <c r="B109" s="306"/>
      <c r="C109" s="281" t="s">
        <v>1106</v>
      </c>
      <c r="D109" s="281"/>
      <c r="E109" s="281"/>
      <c r="F109" s="304" t="s">
        <v>1098</v>
      </c>
      <c r="G109" s="281"/>
      <c r="H109" s="281" t="s">
        <v>1138</v>
      </c>
      <c r="I109" s="281" t="s">
        <v>1108</v>
      </c>
      <c r="J109" s="281"/>
      <c r="K109" s="295"/>
    </row>
    <row r="110" s="1" customFormat="1" ht="15" customHeight="1">
      <c r="B110" s="306"/>
      <c r="C110" s="281" t="s">
        <v>1117</v>
      </c>
      <c r="D110" s="281"/>
      <c r="E110" s="281"/>
      <c r="F110" s="304" t="s">
        <v>1104</v>
      </c>
      <c r="G110" s="281"/>
      <c r="H110" s="281" t="s">
        <v>1138</v>
      </c>
      <c r="I110" s="281" t="s">
        <v>1100</v>
      </c>
      <c r="J110" s="281">
        <v>50</v>
      </c>
      <c r="K110" s="295"/>
    </row>
    <row r="111" s="1" customFormat="1" ht="15" customHeight="1">
      <c r="B111" s="306"/>
      <c r="C111" s="281" t="s">
        <v>1125</v>
      </c>
      <c r="D111" s="281"/>
      <c r="E111" s="281"/>
      <c r="F111" s="304" t="s">
        <v>1104</v>
      </c>
      <c r="G111" s="281"/>
      <c r="H111" s="281" t="s">
        <v>1138</v>
      </c>
      <c r="I111" s="281" t="s">
        <v>1100</v>
      </c>
      <c r="J111" s="281">
        <v>50</v>
      </c>
      <c r="K111" s="295"/>
    </row>
    <row r="112" s="1" customFormat="1" ht="15" customHeight="1">
      <c r="B112" s="306"/>
      <c r="C112" s="281" t="s">
        <v>1123</v>
      </c>
      <c r="D112" s="281"/>
      <c r="E112" s="281"/>
      <c r="F112" s="304" t="s">
        <v>1104</v>
      </c>
      <c r="G112" s="281"/>
      <c r="H112" s="281" t="s">
        <v>1138</v>
      </c>
      <c r="I112" s="281" t="s">
        <v>1100</v>
      </c>
      <c r="J112" s="281">
        <v>50</v>
      </c>
      <c r="K112" s="295"/>
    </row>
    <row r="113" s="1" customFormat="1" ht="15" customHeight="1">
      <c r="B113" s="306"/>
      <c r="C113" s="281" t="s">
        <v>53</v>
      </c>
      <c r="D113" s="281"/>
      <c r="E113" s="281"/>
      <c r="F113" s="304" t="s">
        <v>1098</v>
      </c>
      <c r="G113" s="281"/>
      <c r="H113" s="281" t="s">
        <v>1139</v>
      </c>
      <c r="I113" s="281" t="s">
        <v>1100</v>
      </c>
      <c r="J113" s="281">
        <v>20</v>
      </c>
      <c r="K113" s="295"/>
    </row>
    <row r="114" s="1" customFormat="1" ht="15" customHeight="1">
      <c r="B114" s="306"/>
      <c r="C114" s="281" t="s">
        <v>1140</v>
      </c>
      <c r="D114" s="281"/>
      <c r="E114" s="281"/>
      <c r="F114" s="304" t="s">
        <v>1098</v>
      </c>
      <c r="G114" s="281"/>
      <c r="H114" s="281" t="s">
        <v>1141</v>
      </c>
      <c r="I114" s="281" t="s">
        <v>1100</v>
      </c>
      <c r="J114" s="281">
        <v>120</v>
      </c>
      <c r="K114" s="295"/>
    </row>
    <row r="115" s="1" customFormat="1" ht="15" customHeight="1">
      <c r="B115" s="306"/>
      <c r="C115" s="281" t="s">
        <v>38</v>
      </c>
      <c r="D115" s="281"/>
      <c r="E115" s="281"/>
      <c r="F115" s="304" t="s">
        <v>1098</v>
      </c>
      <c r="G115" s="281"/>
      <c r="H115" s="281" t="s">
        <v>1142</v>
      </c>
      <c r="I115" s="281" t="s">
        <v>1133</v>
      </c>
      <c r="J115" s="281"/>
      <c r="K115" s="295"/>
    </row>
    <row r="116" s="1" customFormat="1" ht="15" customHeight="1">
      <c r="B116" s="306"/>
      <c r="C116" s="281" t="s">
        <v>48</v>
      </c>
      <c r="D116" s="281"/>
      <c r="E116" s="281"/>
      <c r="F116" s="304" t="s">
        <v>1098</v>
      </c>
      <c r="G116" s="281"/>
      <c r="H116" s="281" t="s">
        <v>1143</v>
      </c>
      <c r="I116" s="281" t="s">
        <v>1133</v>
      </c>
      <c r="J116" s="281"/>
      <c r="K116" s="295"/>
    </row>
    <row r="117" s="1" customFormat="1" ht="15" customHeight="1">
      <c r="B117" s="306"/>
      <c r="C117" s="281" t="s">
        <v>57</v>
      </c>
      <c r="D117" s="281"/>
      <c r="E117" s="281"/>
      <c r="F117" s="304" t="s">
        <v>1098</v>
      </c>
      <c r="G117" s="281"/>
      <c r="H117" s="281" t="s">
        <v>1144</v>
      </c>
      <c r="I117" s="281" t="s">
        <v>1145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1146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1092</v>
      </c>
      <c r="D123" s="296"/>
      <c r="E123" s="296"/>
      <c r="F123" s="296" t="s">
        <v>1093</v>
      </c>
      <c r="G123" s="297"/>
      <c r="H123" s="296" t="s">
        <v>54</v>
      </c>
      <c r="I123" s="296" t="s">
        <v>57</v>
      </c>
      <c r="J123" s="296" t="s">
        <v>1094</v>
      </c>
      <c r="K123" s="325"/>
    </row>
    <row r="124" s="1" customFormat="1" ht="17.25" customHeight="1">
      <c r="B124" s="324"/>
      <c r="C124" s="298" t="s">
        <v>1095</v>
      </c>
      <c r="D124" s="298"/>
      <c r="E124" s="298"/>
      <c r="F124" s="299" t="s">
        <v>1096</v>
      </c>
      <c r="G124" s="300"/>
      <c r="H124" s="298"/>
      <c r="I124" s="298"/>
      <c r="J124" s="298" t="s">
        <v>1097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1101</v>
      </c>
      <c r="D126" s="303"/>
      <c r="E126" s="303"/>
      <c r="F126" s="304" t="s">
        <v>1098</v>
      </c>
      <c r="G126" s="281"/>
      <c r="H126" s="281" t="s">
        <v>1138</v>
      </c>
      <c r="I126" s="281" t="s">
        <v>1100</v>
      </c>
      <c r="J126" s="281">
        <v>120</v>
      </c>
      <c r="K126" s="329"/>
    </row>
    <row r="127" s="1" customFormat="1" ht="15" customHeight="1">
      <c r="B127" s="326"/>
      <c r="C127" s="281" t="s">
        <v>1147</v>
      </c>
      <c r="D127" s="281"/>
      <c r="E127" s="281"/>
      <c r="F127" s="304" t="s">
        <v>1098</v>
      </c>
      <c r="G127" s="281"/>
      <c r="H127" s="281" t="s">
        <v>1148</v>
      </c>
      <c r="I127" s="281" t="s">
        <v>1100</v>
      </c>
      <c r="J127" s="281" t="s">
        <v>1149</v>
      </c>
      <c r="K127" s="329"/>
    </row>
    <row r="128" s="1" customFormat="1" ht="15" customHeight="1">
      <c r="B128" s="326"/>
      <c r="C128" s="281" t="s">
        <v>1046</v>
      </c>
      <c r="D128" s="281"/>
      <c r="E128" s="281"/>
      <c r="F128" s="304" t="s">
        <v>1098</v>
      </c>
      <c r="G128" s="281"/>
      <c r="H128" s="281" t="s">
        <v>1150</v>
      </c>
      <c r="I128" s="281" t="s">
        <v>1100</v>
      </c>
      <c r="J128" s="281" t="s">
        <v>1149</v>
      </c>
      <c r="K128" s="329"/>
    </row>
    <row r="129" s="1" customFormat="1" ht="15" customHeight="1">
      <c r="B129" s="326"/>
      <c r="C129" s="281" t="s">
        <v>1109</v>
      </c>
      <c r="D129" s="281"/>
      <c r="E129" s="281"/>
      <c r="F129" s="304" t="s">
        <v>1104</v>
      </c>
      <c r="G129" s="281"/>
      <c r="H129" s="281" t="s">
        <v>1110</v>
      </c>
      <c r="I129" s="281" t="s">
        <v>1100</v>
      </c>
      <c r="J129" s="281">
        <v>15</v>
      </c>
      <c r="K129" s="329"/>
    </row>
    <row r="130" s="1" customFormat="1" ht="15" customHeight="1">
      <c r="B130" s="326"/>
      <c r="C130" s="307" t="s">
        <v>1111</v>
      </c>
      <c r="D130" s="307"/>
      <c r="E130" s="307"/>
      <c r="F130" s="308" t="s">
        <v>1104</v>
      </c>
      <c r="G130" s="307"/>
      <c r="H130" s="307" t="s">
        <v>1112</v>
      </c>
      <c r="I130" s="307" t="s">
        <v>1100</v>
      </c>
      <c r="J130" s="307">
        <v>15</v>
      </c>
      <c r="K130" s="329"/>
    </row>
    <row r="131" s="1" customFormat="1" ht="15" customHeight="1">
      <c r="B131" s="326"/>
      <c r="C131" s="307" t="s">
        <v>1113</v>
      </c>
      <c r="D131" s="307"/>
      <c r="E131" s="307"/>
      <c r="F131" s="308" t="s">
        <v>1104</v>
      </c>
      <c r="G131" s="307"/>
      <c r="H131" s="307" t="s">
        <v>1114</v>
      </c>
      <c r="I131" s="307" t="s">
        <v>1100</v>
      </c>
      <c r="J131" s="307">
        <v>20</v>
      </c>
      <c r="K131" s="329"/>
    </row>
    <row r="132" s="1" customFormat="1" ht="15" customHeight="1">
      <c r="B132" s="326"/>
      <c r="C132" s="307" t="s">
        <v>1115</v>
      </c>
      <c r="D132" s="307"/>
      <c r="E132" s="307"/>
      <c r="F132" s="308" t="s">
        <v>1104</v>
      </c>
      <c r="G132" s="307"/>
      <c r="H132" s="307" t="s">
        <v>1116</v>
      </c>
      <c r="I132" s="307" t="s">
        <v>1100</v>
      </c>
      <c r="J132" s="307">
        <v>20</v>
      </c>
      <c r="K132" s="329"/>
    </row>
    <row r="133" s="1" customFormat="1" ht="15" customHeight="1">
      <c r="B133" s="326"/>
      <c r="C133" s="281" t="s">
        <v>1103</v>
      </c>
      <c r="D133" s="281"/>
      <c r="E133" s="281"/>
      <c r="F133" s="304" t="s">
        <v>1104</v>
      </c>
      <c r="G133" s="281"/>
      <c r="H133" s="281" t="s">
        <v>1138</v>
      </c>
      <c r="I133" s="281" t="s">
        <v>1100</v>
      </c>
      <c r="J133" s="281">
        <v>50</v>
      </c>
      <c r="K133" s="329"/>
    </row>
    <row r="134" s="1" customFormat="1" ht="15" customHeight="1">
      <c r="B134" s="326"/>
      <c r="C134" s="281" t="s">
        <v>1117</v>
      </c>
      <c r="D134" s="281"/>
      <c r="E134" s="281"/>
      <c r="F134" s="304" t="s">
        <v>1104</v>
      </c>
      <c r="G134" s="281"/>
      <c r="H134" s="281" t="s">
        <v>1138</v>
      </c>
      <c r="I134" s="281" t="s">
        <v>1100</v>
      </c>
      <c r="J134" s="281">
        <v>50</v>
      </c>
      <c r="K134" s="329"/>
    </row>
    <row r="135" s="1" customFormat="1" ht="15" customHeight="1">
      <c r="B135" s="326"/>
      <c r="C135" s="281" t="s">
        <v>1123</v>
      </c>
      <c r="D135" s="281"/>
      <c r="E135" s="281"/>
      <c r="F135" s="304" t="s">
        <v>1104</v>
      </c>
      <c r="G135" s="281"/>
      <c r="H135" s="281" t="s">
        <v>1138</v>
      </c>
      <c r="I135" s="281" t="s">
        <v>1100</v>
      </c>
      <c r="J135" s="281">
        <v>50</v>
      </c>
      <c r="K135" s="329"/>
    </row>
    <row r="136" s="1" customFormat="1" ht="15" customHeight="1">
      <c r="B136" s="326"/>
      <c r="C136" s="281" t="s">
        <v>1125</v>
      </c>
      <c r="D136" s="281"/>
      <c r="E136" s="281"/>
      <c r="F136" s="304" t="s">
        <v>1104</v>
      </c>
      <c r="G136" s="281"/>
      <c r="H136" s="281" t="s">
        <v>1138</v>
      </c>
      <c r="I136" s="281" t="s">
        <v>1100</v>
      </c>
      <c r="J136" s="281">
        <v>50</v>
      </c>
      <c r="K136" s="329"/>
    </row>
    <row r="137" s="1" customFormat="1" ht="15" customHeight="1">
      <c r="B137" s="326"/>
      <c r="C137" s="281" t="s">
        <v>1126</v>
      </c>
      <c r="D137" s="281"/>
      <c r="E137" s="281"/>
      <c r="F137" s="304" t="s">
        <v>1104</v>
      </c>
      <c r="G137" s="281"/>
      <c r="H137" s="281" t="s">
        <v>1151</v>
      </c>
      <c r="I137" s="281" t="s">
        <v>1100</v>
      </c>
      <c r="J137" s="281">
        <v>255</v>
      </c>
      <c r="K137" s="329"/>
    </row>
    <row r="138" s="1" customFormat="1" ht="15" customHeight="1">
      <c r="B138" s="326"/>
      <c r="C138" s="281" t="s">
        <v>1128</v>
      </c>
      <c r="D138" s="281"/>
      <c r="E138" s="281"/>
      <c r="F138" s="304" t="s">
        <v>1098</v>
      </c>
      <c r="G138" s="281"/>
      <c r="H138" s="281" t="s">
        <v>1152</v>
      </c>
      <c r="I138" s="281" t="s">
        <v>1130</v>
      </c>
      <c r="J138" s="281"/>
      <c r="K138" s="329"/>
    </row>
    <row r="139" s="1" customFormat="1" ht="15" customHeight="1">
      <c r="B139" s="326"/>
      <c r="C139" s="281" t="s">
        <v>1131</v>
      </c>
      <c r="D139" s="281"/>
      <c r="E139" s="281"/>
      <c r="F139" s="304" t="s">
        <v>1098</v>
      </c>
      <c r="G139" s="281"/>
      <c r="H139" s="281" t="s">
        <v>1153</v>
      </c>
      <c r="I139" s="281" t="s">
        <v>1133</v>
      </c>
      <c r="J139" s="281"/>
      <c r="K139" s="329"/>
    </row>
    <row r="140" s="1" customFormat="1" ht="15" customHeight="1">
      <c r="B140" s="326"/>
      <c r="C140" s="281" t="s">
        <v>1134</v>
      </c>
      <c r="D140" s="281"/>
      <c r="E140" s="281"/>
      <c r="F140" s="304" t="s">
        <v>1098</v>
      </c>
      <c r="G140" s="281"/>
      <c r="H140" s="281" t="s">
        <v>1134</v>
      </c>
      <c r="I140" s="281" t="s">
        <v>1133</v>
      </c>
      <c r="J140" s="281"/>
      <c r="K140" s="329"/>
    </row>
    <row r="141" s="1" customFormat="1" ht="15" customHeight="1">
      <c r="B141" s="326"/>
      <c r="C141" s="281" t="s">
        <v>38</v>
      </c>
      <c r="D141" s="281"/>
      <c r="E141" s="281"/>
      <c r="F141" s="304" t="s">
        <v>1098</v>
      </c>
      <c r="G141" s="281"/>
      <c r="H141" s="281" t="s">
        <v>1154</v>
      </c>
      <c r="I141" s="281" t="s">
        <v>1133</v>
      </c>
      <c r="J141" s="281"/>
      <c r="K141" s="329"/>
    </row>
    <row r="142" s="1" customFormat="1" ht="15" customHeight="1">
      <c r="B142" s="326"/>
      <c r="C142" s="281" t="s">
        <v>1155</v>
      </c>
      <c r="D142" s="281"/>
      <c r="E142" s="281"/>
      <c r="F142" s="304" t="s">
        <v>1098</v>
      </c>
      <c r="G142" s="281"/>
      <c r="H142" s="281" t="s">
        <v>1156</v>
      </c>
      <c r="I142" s="281" t="s">
        <v>1133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1157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1092</v>
      </c>
      <c r="D148" s="296"/>
      <c r="E148" s="296"/>
      <c r="F148" s="296" t="s">
        <v>1093</v>
      </c>
      <c r="G148" s="297"/>
      <c r="H148" s="296" t="s">
        <v>54</v>
      </c>
      <c r="I148" s="296" t="s">
        <v>57</v>
      </c>
      <c r="J148" s="296" t="s">
        <v>1094</v>
      </c>
      <c r="K148" s="295"/>
    </row>
    <row r="149" s="1" customFormat="1" ht="17.25" customHeight="1">
      <c r="B149" s="293"/>
      <c r="C149" s="298" t="s">
        <v>1095</v>
      </c>
      <c r="D149" s="298"/>
      <c r="E149" s="298"/>
      <c r="F149" s="299" t="s">
        <v>1096</v>
      </c>
      <c r="G149" s="300"/>
      <c r="H149" s="298"/>
      <c r="I149" s="298"/>
      <c r="J149" s="298" t="s">
        <v>1097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1101</v>
      </c>
      <c r="D151" s="281"/>
      <c r="E151" s="281"/>
      <c r="F151" s="334" t="s">
        <v>1098</v>
      </c>
      <c r="G151" s="281"/>
      <c r="H151" s="333" t="s">
        <v>1138</v>
      </c>
      <c r="I151" s="333" t="s">
        <v>1100</v>
      </c>
      <c r="J151" s="333">
        <v>120</v>
      </c>
      <c r="K151" s="329"/>
    </row>
    <row r="152" s="1" customFormat="1" ht="15" customHeight="1">
      <c r="B152" s="306"/>
      <c r="C152" s="333" t="s">
        <v>1147</v>
      </c>
      <c r="D152" s="281"/>
      <c r="E152" s="281"/>
      <c r="F152" s="334" t="s">
        <v>1098</v>
      </c>
      <c r="G152" s="281"/>
      <c r="H152" s="333" t="s">
        <v>1158</v>
      </c>
      <c r="I152" s="333" t="s">
        <v>1100</v>
      </c>
      <c r="J152" s="333" t="s">
        <v>1149</v>
      </c>
      <c r="K152" s="329"/>
    </row>
    <row r="153" s="1" customFormat="1" ht="15" customHeight="1">
      <c r="B153" s="306"/>
      <c r="C153" s="333" t="s">
        <v>1046</v>
      </c>
      <c r="D153" s="281"/>
      <c r="E153" s="281"/>
      <c r="F153" s="334" t="s">
        <v>1098</v>
      </c>
      <c r="G153" s="281"/>
      <c r="H153" s="333" t="s">
        <v>1159</v>
      </c>
      <c r="I153" s="333" t="s">
        <v>1100</v>
      </c>
      <c r="J153" s="333" t="s">
        <v>1149</v>
      </c>
      <c r="K153" s="329"/>
    </row>
    <row r="154" s="1" customFormat="1" ht="15" customHeight="1">
      <c r="B154" s="306"/>
      <c r="C154" s="333" t="s">
        <v>1103</v>
      </c>
      <c r="D154" s="281"/>
      <c r="E154" s="281"/>
      <c r="F154" s="334" t="s">
        <v>1104</v>
      </c>
      <c r="G154" s="281"/>
      <c r="H154" s="333" t="s">
        <v>1138</v>
      </c>
      <c r="I154" s="333" t="s">
        <v>1100</v>
      </c>
      <c r="J154" s="333">
        <v>50</v>
      </c>
      <c r="K154" s="329"/>
    </row>
    <row r="155" s="1" customFormat="1" ht="15" customHeight="1">
      <c r="B155" s="306"/>
      <c r="C155" s="333" t="s">
        <v>1106</v>
      </c>
      <c r="D155" s="281"/>
      <c r="E155" s="281"/>
      <c r="F155" s="334" t="s">
        <v>1098</v>
      </c>
      <c r="G155" s="281"/>
      <c r="H155" s="333" t="s">
        <v>1138</v>
      </c>
      <c r="I155" s="333" t="s">
        <v>1108</v>
      </c>
      <c r="J155" s="333"/>
      <c r="K155" s="329"/>
    </row>
    <row r="156" s="1" customFormat="1" ht="15" customHeight="1">
      <c r="B156" s="306"/>
      <c r="C156" s="333" t="s">
        <v>1117</v>
      </c>
      <c r="D156" s="281"/>
      <c r="E156" s="281"/>
      <c r="F156" s="334" t="s">
        <v>1104</v>
      </c>
      <c r="G156" s="281"/>
      <c r="H156" s="333" t="s">
        <v>1138</v>
      </c>
      <c r="I156" s="333" t="s">
        <v>1100</v>
      </c>
      <c r="J156" s="333">
        <v>50</v>
      </c>
      <c r="K156" s="329"/>
    </row>
    <row r="157" s="1" customFormat="1" ht="15" customHeight="1">
      <c r="B157" s="306"/>
      <c r="C157" s="333" t="s">
        <v>1125</v>
      </c>
      <c r="D157" s="281"/>
      <c r="E157" s="281"/>
      <c r="F157" s="334" t="s">
        <v>1104</v>
      </c>
      <c r="G157" s="281"/>
      <c r="H157" s="333" t="s">
        <v>1138</v>
      </c>
      <c r="I157" s="333" t="s">
        <v>1100</v>
      </c>
      <c r="J157" s="333">
        <v>50</v>
      </c>
      <c r="K157" s="329"/>
    </row>
    <row r="158" s="1" customFormat="1" ht="15" customHeight="1">
      <c r="B158" s="306"/>
      <c r="C158" s="333" t="s">
        <v>1123</v>
      </c>
      <c r="D158" s="281"/>
      <c r="E158" s="281"/>
      <c r="F158" s="334" t="s">
        <v>1104</v>
      </c>
      <c r="G158" s="281"/>
      <c r="H158" s="333" t="s">
        <v>1138</v>
      </c>
      <c r="I158" s="333" t="s">
        <v>1100</v>
      </c>
      <c r="J158" s="333">
        <v>50</v>
      </c>
      <c r="K158" s="329"/>
    </row>
    <row r="159" s="1" customFormat="1" ht="15" customHeight="1">
      <c r="B159" s="306"/>
      <c r="C159" s="333" t="s">
        <v>81</v>
      </c>
      <c r="D159" s="281"/>
      <c r="E159" s="281"/>
      <c r="F159" s="334" t="s">
        <v>1098</v>
      </c>
      <c r="G159" s="281"/>
      <c r="H159" s="333" t="s">
        <v>1160</v>
      </c>
      <c r="I159" s="333" t="s">
        <v>1100</v>
      </c>
      <c r="J159" s="333" t="s">
        <v>1161</v>
      </c>
      <c r="K159" s="329"/>
    </row>
    <row r="160" s="1" customFormat="1" ht="15" customHeight="1">
      <c r="B160" s="306"/>
      <c r="C160" s="333" t="s">
        <v>1162</v>
      </c>
      <c r="D160" s="281"/>
      <c r="E160" s="281"/>
      <c r="F160" s="334" t="s">
        <v>1098</v>
      </c>
      <c r="G160" s="281"/>
      <c r="H160" s="333" t="s">
        <v>1163</v>
      </c>
      <c r="I160" s="333" t="s">
        <v>1133</v>
      </c>
      <c r="J160" s="333"/>
      <c r="K160" s="329"/>
    </row>
    <row r="161" s="1" customFormat="1" ht="15" customHeight="1">
      <c r="B161" s="335"/>
      <c r="C161" s="336"/>
      <c r="D161" s="336"/>
      <c r="E161" s="336"/>
      <c r="F161" s="336"/>
      <c r="G161" s="336"/>
      <c r="H161" s="336"/>
      <c r="I161" s="336"/>
      <c r="J161" s="336"/>
      <c r="K161" s="337"/>
    </row>
    <row r="162" s="1" customFormat="1" ht="18.75" customHeight="1">
      <c r="B162" s="317"/>
      <c r="C162" s="327"/>
      <c r="D162" s="327"/>
      <c r="E162" s="327"/>
      <c r="F162" s="338"/>
      <c r="G162" s="327"/>
      <c r="H162" s="327"/>
      <c r="I162" s="327"/>
      <c r="J162" s="327"/>
      <c r="K162" s="317"/>
    </row>
    <row r="163" s="1" customFormat="1" ht="18.75" customHeight="1">
      <c r="B163" s="317"/>
      <c r="C163" s="327"/>
      <c r="D163" s="327"/>
      <c r="E163" s="327"/>
      <c r="F163" s="338"/>
      <c r="G163" s="327"/>
      <c r="H163" s="327"/>
      <c r="I163" s="327"/>
      <c r="J163" s="327"/>
      <c r="K163" s="317"/>
    </row>
    <row r="164" s="1" customFormat="1" ht="18.75" customHeight="1">
      <c r="B164" s="317"/>
      <c r="C164" s="327"/>
      <c r="D164" s="327"/>
      <c r="E164" s="327"/>
      <c r="F164" s="338"/>
      <c r="G164" s="327"/>
      <c r="H164" s="327"/>
      <c r="I164" s="327"/>
      <c r="J164" s="327"/>
      <c r="K164" s="317"/>
    </row>
    <row r="165" s="1" customFormat="1" ht="18.75" customHeight="1">
      <c r="B165" s="317"/>
      <c r="C165" s="327"/>
      <c r="D165" s="327"/>
      <c r="E165" s="327"/>
      <c r="F165" s="338"/>
      <c r="G165" s="327"/>
      <c r="H165" s="327"/>
      <c r="I165" s="327"/>
      <c r="J165" s="327"/>
      <c r="K165" s="317"/>
    </row>
    <row r="166" s="1" customFormat="1" ht="18.75" customHeight="1">
      <c r="B166" s="317"/>
      <c r="C166" s="327"/>
      <c r="D166" s="327"/>
      <c r="E166" s="327"/>
      <c r="F166" s="338"/>
      <c r="G166" s="327"/>
      <c r="H166" s="327"/>
      <c r="I166" s="327"/>
      <c r="J166" s="327"/>
      <c r="K166" s="317"/>
    </row>
    <row r="167" s="1" customFormat="1" ht="18.75" customHeight="1">
      <c r="B167" s="317"/>
      <c r="C167" s="327"/>
      <c r="D167" s="327"/>
      <c r="E167" s="327"/>
      <c r="F167" s="338"/>
      <c r="G167" s="327"/>
      <c r="H167" s="327"/>
      <c r="I167" s="327"/>
      <c r="J167" s="327"/>
      <c r="K167" s="317"/>
    </row>
    <row r="168" s="1" customFormat="1" ht="18.75" customHeight="1">
      <c r="B168" s="317"/>
      <c r="C168" s="327"/>
      <c r="D168" s="327"/>
      <c r="E168" s="327"/>
      <c r="F168" s="338"/>
      <c r="G168" s="327"/>
      <c r="H168" s="327"/>
      <c r="I168" s="327"/>
      <c r="J168" s="327"/>
      <c r="K168" s="317"/>
    </row>
    <row r="169" s="1" customFormat="1" ht="18.75" customHeight="1">
      <c r="B169" s="289"/>
      <c r="C169" s="289"/>
      <c r="D169" s="289"/>
      <c r="E169" s="289"/>
      <c r="F169" s="289"/>
      <c r="G169" s="289"/>
      <c r="H169" s="289"/>
      <c r="I169" s="289"/>
      <c r="J169" s="289"/>
      <c r="K169" s="289"/>
    </row>
    <row r="170" s="1" customFormat="1" ht="7.5" customHeight="1">
      <c r="B170" s="268"/>
      <c r="C170" s="269"/>
      <c r="D170" s="269"/>
      <c r="E170" s="269"/>
      <c r="F170" s="269"/>
      <c r="G170" s="269"/>
      <c r="H170" s="269"/>
      <c r="I170" s="269"/>
      <c r="J170" s="269"/>
      <c r="K170" s="270"/>
    </row>
    <row r="171" s="1" customFormat="1" ht="45" customHeight="1">
      <c r="B171" s="271"/>
      <c r="C171" s="272" t="s">
        <v>1164</v>
      </c>
      <c r="D171" s="272"/>
      <c r="E171" s="272"/>
      <c r="F171" s="272"/>
      <c r="G171" s="272"/>
      <c r="H171" s="272"/>
      <c r="I171" s="272"/>
      <c r="J171" s="272"/>
      <c r="K171" s="273"/>
    </row>
    <row r="172" s="1" customFormat="1" ht="17.25" customHeight="1">
      <c r="B172" s="271"/>
      <c r="C172" s="296" t="s">
        <v>1092</v>
      </c>
      <c r="D172" s="296"/>
      <c r="E172" s="296"/>
      <c r="F172" s="296" t="s">
        <v>1093</v>
      </c>
      <c r="G172" s="339"/>
      <c r="H172" s="340" t="s">
        <v>54</v>
      </c>
      <c r="I172" s="340" t="s">
        <v>57</v>
      </c>
      <c r="J172" s="296" t="s">
        <v>1094</v>
      </c>
      <c r="K172" s="273"/>
    </row>
    <row r="173" s="1" customFormat="1" ht="17.25" customHeight="1">
      <c r="B173" s="274"/>
      <c r="C173" s="298" t="s">
        <v>1095</v>
      </c>
      <c r="D173" s="298"/>
      <c r="E173" s="298"/>
      <c r="F173" s="299" t="s">
        <v>1096</v>
      </c>
      <c r="G173" s="341"/>
      <c r="H173" s="342"/>
      <c r="I173" s="342"/>
      <c r="J173" s="298" t="s">
        <v>1097</v>
      </c>
      <c r="K173" s="276"/>
    </row>
    <row r="174" s="1" customFormat="1" ht="5.25" customHeight="1">
      <c r="B174" s="306"/>
      <c r="C174" s="301"/>
      <c r="D174" s="301"/>
      <c r="E174" s="301"/>
      <c r="F174" s="301"/>
      <c r="G174" s="302"/>
      <c r="H174" s="301"/>
      <c r="I174" s="301"/>
      <c r="J174" s="301"/>
      <c r="K174" s="329"/>
    </row>
    <row r="175" s="1" customFormat="1" ht="15" customHeight="1">
      <c r="B175" s="306"/>
      <c r="C175" s="281" t="s">
        <v>1101</v>
      </c>
      <c r="D175" s="281"/>
      <c r="E175" s="281"/>
      <c r="F175" s="304" t="s">
        <v>1098</v>
      </c>
      <c r="G175" s="281"/>
      <c r="H175" s="281" t="s">
        <v>1138</v>
      </c>
      <c r="I175" s="281" t="s">
        <v>1100</v>
      </c>
      <c r="J175" s="281">
        <v>120</v>
      </c>
      <c r="K175" s="329"/>
    </row>
    <row r="176" s="1" customFormat="1" ht="15" customHeight="1">
      <c r="B176" s="306"/>
      <c r="C176" s="281" t="s">
        <v>1147</v>
      </c>
      <c r="D176" s="281"/>
      <c r="E176" s="281"/>
      <c r="F176" s="304" t="s">
        <v>1098</v>
      </c>
      <c r="G176" s="281"/>
      <c r="H176" s="281" t="s">
        <v>1148</v>
      </c>
      <c r="I176" s="281" t="s">
        <v>1100</v>
      </c>
      <c r="J176" s="281" t="s">
        <v>1149</v>
      </c>
      <c r="K176" s="329"/>
    </row>
    <row r="177" s="1" customFormat="1" ht="15" customHeight="1">
      <c r="B177" s="306"/>
      <c r="C177" s="281" t="s">
        <v>1046</v>
      </c>
      <c r="D177" s="281"/>
      <c r="E177" s="281"/>
      <c r="F177" s="304" t="s">
        <v>1098</v>
      </c>
      <c r="G177" s="281"/>
      <c r="H177" s="281" t="s">
        <v>1165</v>
      </c>
      <c r="I177" s="281" t="s">
        <v>1100</v>
      </c>
      <c r="J177" s="281" t="s">
        <v>1149</v>
      </c>
      <c r="K177" s="329"/>
    </row>
    <row r="178" s="1" customFormat="1" ht="15" customHeight="1">
      <c r="B178" s="306"/>
      <c r="C178" s="281" t="s">
        <v>1103</v>
      </c>
      <c r="D178" s="281"/>
      <c r="E178" s="281"/>
      <c r="F178" s="304" t="s">
        <v>1104</v>
      </c>
      <c r="G178" s="281"/>
      <c r="H178" s="281" t="s">
        <v>1165</v>
      </c>
      <c r="I178" s="281" t="s">
        <v>1100</v>
      </c>
      <c r="J178" s="281">
        <v>50</v>
      </c>
      <c r="K178" s="329"/>
    </row>
    <row r="179" s="1" customFormat="1" ht="15" customHeight="1">
      <c r="B179" s="306"/>
      <c r="C179" s="281" t="s">
        <v>1106</v>
      </c>
      <c r="D179" s="281"/>
      <c r="E179" s="281"/>
      <c r="F179" s="304" t="s">
        <v>1098</v>
      </c>
      <c r="G179" s="281"/>
      <c r="H179" s="281" t="s">
        <v>1165</v>
      </c>
      <c r="I179" s="281" t="s">
        <v>1108</v>
      </c>
      <c r="J179" s="281"/>
      <c r="K179" s="329"/>
    </row>
    <row r="180" s="1" customFormat="1" ht="15" customHeight="1">
      <c r="B180" s="306"/>
      <c r="C180" s="281" t="s">
        <v>1117</v>
      </c>
      <c r="D180" s="281"/>
      <c r="E180" s="281"/>
      <c r="F180" s="304" t="s">
        <v>1104</v>
      </c>
      <c r="G180" s="281"/>
      <c r="H180" s="281" t="s">
        <v>1165</v>
      </c>
      <c r="I180" s="281" t="s">
        <v>1100</v>
      </c>
      <c r="J180" s="281">
        <v>50</v>
      </c>
      <c r="K180" s="329"/>
    </row>
    <row r="181" s="1" customFormat="1" ht="15" customHeight="1">
      <c r="B181" s="306"/>
      <c r="C181" s="281" t="s">
        <v>1125</v>
      </c>
      <c r="D181" s="281"/>
      <c r="E181" s="281"/>
      <c r="F181" s="304" t="s">
        <v>1104</v>
      </c>
      <c r="G181" s="281"/>
      <c r="H181" s="281" t="s">
        <v>1165</v>
      </c>
      <c r="I181" s="281" t="s">
        <v>1100</v>
      </c>
      <c r="J181" s="281">
        <v>50</v>
      </c>
      <c r="K181" s="329"/>
    </row>
    <row r="182" s="1" customFormat="1" ht="15" customHeight="1">
      <c r="B182" s="306"/>
      <c r="C182" s="281" t="s">
        <v>1123</v>
      </c>
      <c r="D182" s="281"/>
      <c r="E182" s="281"/>
      <c r="F182" s="304" t="s">
        <v>1104</v>
      </c>
      <c r="G182" s="281"/>
      <c r="H182" s="281" t="s">
        <v>1165</v>
      </c>
      <c r="I182" s="281" t="s">
        <v>1100</v>
      </c>
      <c r="J182" s="281">
        <v>50</v>
      </c>
      <c r="K182" s="329"/>
    </row>
    <row r="183" s="1" customFormat="1" ht="15" customHeight="1">
      <c r="B183" s="306"/>
      <c r="C183" s="281" t="s">
        <v>116</v>
      </c>
      <c r="D183" s="281"/>
      <c r="E183" s="281"/>
      <c r="F183" s="304" t="s">
        <v>1098</v>
      </c>
      <c r="G183" s="281"/>
      <c r="H183" s="281" t="s">
        <v>1166</v>
      </c>
      <c r="I183" s="281" t="s">
        <v>1167</v>
      </c>
      <c r="J183" s="281"/>
      <c r="K183" s="329"/>
    </row>
    <row r="184" s="1" customFormat="1" ht="15" customHeight="1">
      <c r="B184" s="306"/>
      <c r="C184" s="281" t="s">
        <v>57</v>
      </c>
      <c r="D184" s="281"/>
      <c r="E184" s="281"/>
      <c r="F184" s="304" t="s">
        <v>1098</v>
      </c>
      <c r="G184" s="281"/>
      <c r="H184" s="281" t="s">
        <v>1168</v>
      </c>
      <c r="I184" s="281" t="s">
        <v>1169</v>
      </c>
      <c r="J184" s="281">
        <v>1</v>
      </c>
      <c r="K184" s="329"/>
    </row>
    <row r="185" s="1" customFormat="1" ht="15" customHeight="1">
      <c r="B185" s="306"/>
      <c r="C185" s="281" t="s">
        <v>53</v>
      </c>
      <c r="D185" s="281"/>
      <c r="E185" s="281"/>
      <c r="F185" s="304" t="s">
        <v>1098</v>
      </c>
      <c r="G185" s="281"/>
      <c r="H185" s="281" t="s">
        <v>1170</v>
      </c>
      <c r="I185" s="281" t="s">
        <v>1100</v>
      </c>
      <c r="J185" s="281">
        <v>20</v>
      </c>
      <c r="K185" s="329"/>
    </row>
    <row r="186" s="1" customFormat="1" ht="15" customHeight="1">
      <c r="B186" s="306"/>
      <c r="C186" s="281" t="s">
        <v>54</v>
      </c>
      <c r="D186" s="281"/>
      <c r="E186" s="281"/>
      <c r="F186" s="304" t="s">
        <v>1098</v>
      </c>
      <c r="G186" s="281"/>
      <c r="H186" s="281" t="s">
        <v>1171</v>
      </c>
      <c r="I186" s="281" t="s">
        <v>1100</v>
      </c>
      <c r="J186" s="281">
        <v>255</v>
      </c>
      <c r="K186" s="329"/>
    </row>
    <row r="187" s="1" customFormat="1" ht="15" customHeight="1">
      <c r="B187" s="306"/>
      <c r="C187" s="281" t="s">
        <v>117</v>
      </c>
      <c r="D187" s="281"/>
      <c r="E187" s="281"/>
      <c r="F187" s="304" t="s">
        <v>1098</v>
      </c>
      <c r="G187" s="281"/>
      <c r="H187" s="281" t="s">
        <v>1062</v>
      </c>
      <c r="I187" s="281" t="s">
        <v>1100</v>
      </c>
      <c r="J187" s="281">
        <v>10</v>
      </c>
      <c r="K187" s="329"/>
    </row>
    <row r="188" s="1" customFormat="1" ht="15" customHeight="1">
      <c r="B188" s="306"/>
      <c r="C188" s="281" t="s">
        <v>118</v>
      </c>
      <c r="D188" s="281"/>
      <c r="E188" s="281"/>
      <c r="F188" s="304" t="s">
        <v>1098</v>
      </c>
      <c r="G188" s="281"/>
      <c r="H188" s="281" t="s">
        <v>1172</v>
      </c>
      <c r="I188" s="281" t="s">
        <v>1133</v>
      </c>
      <c r="J188" s="281"/>
      <c r="K188" s="329"/>
    </row>
    <row r="189" s="1" customFormat="1" ht="15" customHeight="1">
      <c r="B189" s="306"/>
      <c r="C189" s="281" t="s">
        <v>1173</v>
      </c>
      <c r="D189" s="281"/>
      <c r="E189" s="281"/>
      <c r="F189" s="304" t="s">
        <v>1098</v>
      </c>
      <c r="G189" s="281"/>
      <c r="H189" s="281" t="s">
        <v>1174</v>
      </c>
      <c r="I189" s="281" t="s">
        <v>1133</v>
      </c>
      <c r="J189" s="281"/>
      <c r="K189" s="329"/>
    </row>
    <row r="190" s="1" customFormat="1" ht="15" customHeight="1">
      <c r="B190" s="306"/>
      <c r="C190" s="281" t="s">
        <v>1162</v>
      </c>
      <c r="D190" s="281"/>
      <c r="E190" s="281"/>
      <c r="F190" s="304" t="s">
        <v>1098</v>
      </c>
      <c r="G190" s="281"/>
      <c r="H190" s="281" t="s">
        <v>1175</v>
      </c>
      <c r="I190" s="281" t="s">
        <v>1133</v>
      </c>
      <c r="J190" s="281"/>
      <c r="K190" s="329"/>
    </row>
    <row r="191" s="1" customFormat="1" ht="15" customHeight="1">
      <c r="B191" s="306"/>
      <c r="C191" s="281" t="s">
        <v>120</v>
      </c>
      <c r="D191" s="281"/>
      <c r="E191" s="281"/>
      <c r="F191" s="304" t="s">
        <v>1104</v>
      </c>
      <c r="G191" s="281"/>
      <c r="H191" s="281" t="s">
        <v>1176</v>
      </c>
      <c r="I191" s="281" t="s">
        <v>1100</v>
      </c>
      <c r="J191" s="281">
        <v>50</v>
      </c>
      <c r="K191" s="329"/>
    </row>
    <row r="192" s="1" customFormat="1" ht="15" customHeight="1">
      <c r="B192" s="306"/>
      <c r="C192" s="281" t="s">
        <v>1177</v>
      </c>
      <c r="D192" s="281"/>
      <c r="E192" s="281"/>
      <c r="F192" s="304" t="s">
        <v>1104</v>
      </c>
      <c r="G192" s="281"/>
      <c r="H192" s="281" t="s">
        <v>1178</v>
      </c>
      <c r="I192" s="281" t="s">
        <v>1179</v>
      </c>
      <c r="J192" s="281"/>
      <c r="K192" s="329"/>
    </row>
    <row r="193" s="1" customFormat="1" ht="15" customHeight="1">
      <c r="B193" s="306"/>
      <c r="C193" s="281" t="s">
        <v>1180</v>
      </c>
      <c r="D193" s="281"/>
      <c r="E193" s="281"/>
      <c r="F193" s="304" t="s">
        <v>1104</v>
      </c>
      <c r="G193" s="281"/>
      <c r="H193" s="281" t="s">
        <v>1181</v>
      </c>
      <c r="I193" s="281" t="s">
        <v>1179</v>
      </c>
      <c r="J193" s="281"/>
      <c r="K193" s="329"/>
    </row>
    <row r="194" s="1" customFormat="1" ht="15" customHeight="1">
      <c r="B194" s="306"/>
      <c r="C194" s="281" t="s">
        <v>1182</v>
      </c>
      <c r="D194" s="281"/>
      <c r="E194" s="281"/>
      <c r="F194" s="304" t="s">
        <v>1104</v>
      </c>
      <c r="G194" s="281"/>
      <c r="H194" s="281" t="s">
        <v>1183</v>
      </c>
      <c r="I194" s="281" t="s">
        <v>1179</v>
      </c>
      <c r="J194" s="281"/>
      <c r="K194" s="329"/>
    </row>
    <row r="195" s="1" customFormat="1" ht="15" customHeight="1">
      <c r="B195" s="306"/>
      <c r="C195" s="343" t="s">
        <v>1184</v>
      </c>
      <c r="D195" s="281"/>
      <c r="E195" s="281"/>
      <c r="F195" s="304" t="s">
        <v>1104</v>
      </c>
      <c r="G195" s="281"/>
      <c r="H195" s="281" t="s">
        <v>1185</v>
      </c>
      <c r="I195" s="281" t="s">
        <v>1186</v>
      </c>
      <c r="J195" s="344" t="s">
        <v>1187</v>
      </c>
      <c r="K195" s="329"/>
    </row>
    <row r="196" s="17" customFormat="1" ht="15" customHeight="1">
      <c r="B196" s="345"/>
      <c r="C196" s="346" t="s">
        <v>1188</v>
      </c>
      <c r="D196" s="347"/>
      <c r="E196" s="347"/>
      <c r="F196" s="348" t="s">
        <v>1104</v>
      </c>
      <c r="G196" s="347"/>
      <c r="H196" s="347" t="s">
        <v>1189</v>
      </c>
      <c r="I196" s="347" t="s">
        <v>1186</v>
      </c>
      <c r="J196" s="349" t="s">
        <v>1187</v>
      </c>
      <c r="K196" s="350"/>
    </row>
    <row r="197" s="1" customFormat="1" ht="15" customHeight="1">
      <c r="B197" s="306"/>
      <c r="C197" s="343" t="s">
        <v>42</v>
      </c>
      <c r="D197" s="281"/>
      <c r="E197" s="281"/>
      <c r="F197" s="304" t="s">
        <v>1098</v>
      </c>
      <c r="G197" s="281"/>
      <c r="H197" s="278" t="s">
        <v>1190</v>
      </c>
      <c r="I197" s="281" t="s">
        <v>1191</v>
      </c>
      <c r="J197" s="281"/>
      <c r="K197" s="329"/>
    </row>
    <row r="198" s="1" customFormat="1" ht="15" customHeight="1">
      <c r="B198" s="306"/>
      <c r="C198" s="343" t="s">
        <v>1192</v>
      </c>
      <c r="D198" s="281"/>
      <c r="E198" s="281"/>
      <c r="F198" s="304" t="s">
        <v>1098</v>
      </c>
      <c r="G198" s="281"/>
      <c r="H198" s="281" t="s">
        <v>1193</v>
      </c>
      <c r="I198" s="281" t="s">
        <v>1133</v>
      </c>
      <c r="J198" s="281"/>
      <c r="K198" s="329"/>
    </row>
    <row r="199" s="1" customFormat="1" ht="15" customHeight="1">
      <c r="B199" s="306"/>
      <c r="C199" s="343" t="s">
        <v>1194</v>
      </c>
      <c r="D199" s="281"/>
      <c r="E199" s="281"/>
      <c r="F199" s="304" t="s">
        <v>1098</v>
      </c>
      <c r="G199" s="281"/>
      <c r="H199" s="281" t="s">
        <v>1195</v>
      </c>
      <c r="I199" s="281" t="s">
        <v>1133</v>
      </c>
      <c r="J199" s="281"/>
      <c r="K199" s="329"/>
    </row>
    <row r="200" s="1" customFormat="1" ht="15" customHeight="1">
      <c r="B200" s="306"/>
      <c r="C200" s="343" t="s">
        <v>1196</v>
      </c>
      <c r="D200" s="281"/>
      <c r="E200" s="281"/>
      <c r="F200" s="304" t="s">
        <v>1104</v>
      </c>
      <c r="G200" s="281"/>
      <c r="H200" s="281" t="s">
        <v>1197</v>
      </c>
      <c r="I200" s="281" t="s">
        <v>1133</v>
      </c>
      <c r="J200" s="281"/>
      <c r="K200" s="329"/>
    </row>
    <row r="201" s="1" customFormat="1" ht="15" customHeight="1">
      <c r="B201" s="335"/>
      <c r="C201" s="351"/>
      <c r="D201" s="336"/>
      <c r="E201" s="336"/>
      <c r="F201" s="336"/>
      <c r="G201" s="336"/>
      <c r="H201" s="336"/>
      <c r="I201" s="336"/>
      <c r="J201" s="336"/>
      <c r="K201" s="337"/>
    </row>
    <row r="202" s="1" customFormat="1" ht="18.75" customHeight="1">
      <c r="B202" s="317"/>
      <c r="C202" s="327"/>
      <c r="D202" s="327"/>
      <c r="E202" s="327"/>
      <c r="F202" s="338"/>
      <c r="G202" s="327"/>
      <c r="H202" s="327"/>
      <c r="I202" s="327"/>
      <c r="J202" s="327"/>
      <c r="K202" s="317"/>
    </row>
    <row r="203" s="1" customFormat="1" ht="18.75" customHeight="1">
      <c r="B203" s="289"/>
      <c r="C203" s="289"/>
      <c r="D203" s="289"/>
      <c r="E203" s="289"/>
      <c r="F203" s="289"/>
      <c r="G203" s="289"/>
      <c r="H203" s="289"/>
      <c r="I203" s="289"/>
      <c r="J203" s="289"/>
      <c r="K203" s="289"/>
    </row>
    <row r="204" s="1" customFormat="1" ht="13.5">
      <c r="B204" s="268"/>
      <c r="C204" s="269"/>
      <c r="D204" s="269"/>
      <c r="E204" s="269"/>
      <c r="F204" s="269"/>
      <c r="G204" s="269"/>
      <c r="H204" s="269"/>
      <c r="I204" s="269"/>
      <c r="J204" s="269"/>
      <c r="K204" s="270"/>
    </row>
    <row r="205" s="1" customFormat="1" ht="21" customHeight="1">
      <c r="B205" s="271"/>
      <c r="C205" s="272" t="s">
        <v>1198</v>
      </c>
      <c r="D205" s="272"/>
      <c r="E205" s="272"/>
      <c r="F205" s="272"/>
      <c r="G205" s="272"/>
      <c r="H205" s="272"/>
      <c r="I205" s="272"/>
      <c r="J205" s="272"/>
      <c r="K205" s="273"/>
    </row>
    <row r="206" s="1" customFormat="1" ht="25.5" customHeight="1">
      <c r="B206" s="271"/>
      <c r="C206" s="352" t="s">
        <v>1199</v>
      </c>
      <c r="D206" s="352"/>
      <c r="E206" s="352"/>
      <c r="F206" s="352" t="s">
        <v>1200</v>
      </c>
      <c r="G206" s="353"/>
      <c r="H206" s="352" t="s">
        <v>1201</v>
      </c>
      <c r="I206" s="352"/>
      <c r="J206" s="352"/>
      <c r="K206" s="273"/>
    </row>
    <row r="207" s="1" customFormat="1" ht="5.25" customHeight="1">
      <c r="B207" s="306"/>
      <c r="C207" s="301"/>
      <c r="D207" s="301"/>
      <c r="E207" s="301"/>
      <c r="F207" s="301"/>
      <c r="G207" s="327"/>
      <c r="H207" s="301"/>
      <c r="I207" s="301"/>
      <c r="J207" s="301"/>
      <c r="K207" s="329"/>
    </row>
    <row r="208" s="1" customFormat="1" ht="15" customHeight="1">
      <c r="B208" s="306"/>
      <c r="C208" s="281" t="s">
        <v>1191</v>
      </c>
      <c r="D208" s="281"/>
      <c r="E208" s="281"/>
      <c r="F208" s="304" t="s">
        <v>43</v>
      </c>
      <c r="G208" s="281"/>
      <c r="H208" s="281" t="s">
        <v>1202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44</v>
      </c>
      <c r="G209" s="281"/>
      <c r="H209" s="281" t="s">
        <v>1203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47</v>
      </c>
      <c r="G210" s="281"/>
      <c r="H210" s="281" t="s">
        <v>1204</v>
      </c>
      <c r="I210" s="281"/>
      <c r="J210" s="281"/>
      <c r="K210" s="329"/>
    </row>
    <row r="211" s="1" customFormat="1" ht="15" customHeight="1">
      <c r="B211" s="306"/>
      <c r="C211" s="281"/>
      <c r="D211" s="281"/>
      <c r="E211" s="281"/>
      <c r="F211" s="304" t="s">
        <v>45</v>
      </c>
      <c r="G211" s="281"/>
      <c r="H211" s="281" t="s">
        <v>1205</v>
      </c>
      <c r="I211" s="281"/>
      <c r="J211" s="281"/>
      <c r="K211" s="329"/>
    </row>
    <row r="212" s="1" customFormat="1" ht="15" customHeight="1">
      <c r="B212" s="306"/>
      <c r="C212" s="281"/>
      <c r="D212" s="281"/>
      <c r="E212" s="281"/>
      <c r="F212" s="304" t="s">
        <v>46</v>
      </c>
      <c r="G212" s="281"/>
      <c r="H212" s="281" t="s">
        <v>1206</v>
      </c>
      <c r="I212" s="281"/>
      <c r="J212" s="281"/>
      <c r="K212" s="329"/>
    </row>
    <row r="213" s="1" customFormat="1" ht="15" customHeight="1">
      <c r="B213" s="306"/>
      <c r="C213" s="281"/>
      <c r="D213" s="281"/>
      <c r="E213" s="281"/>
      <c r="F213" s="304"/>
      <c r="G213" s="281"/>
      <c r="H213" s="281"/>
      <c r="I213" s="281"/>
      <c r="J213" s="281"/>
      <c r="K213" s="329"/>
    </row>
    <row r="214" s="1" customFormat="1" ht="15" customHeight="1">
      <c r="B214" s="306"/>
      <c r="C214" s="281" t="s">
        <v>1145</v>
      </c>
      <c r="D214" s="281"/>
      <c r="E214" s="281"/>
      <c r="F214" s="304" t="s">
        <v>76</v>
      </c>
      <c r="G214" s="281"/>
      <c r="H214" s="281" t="s">
        <v>1207</v>
      </c>
      <c r="I214" s="281"/>
      <c r="J214" s="281"/>
      <c r="K214" s="329"/>
    </row>
    <row r="215" s="1" customFormat="1" ht="15" customHeight="1">
      <c r="B215" s="306"/>
      <c r="C215" s="281"/>
      <c r="D215" s="281"/>
      <c r="E215" s="281"/>
      <c r="F215" s="304" t="s">
        <v>1040</v>
      </c>
      <c r="G215" s="281"/>
      <c r="H215" s="281" t="s">
        <v>1041</v>
      </c>
      <c r="I215" s="281"/>
      <c r="J215" s="281"/>
      <c r="K215" s="329"/>
    </row>
    <row r="216" s="1" customFormat="1" ht="15" customHeight="1">
      <c r="B216" s="306"/>
      <c r="C216" s="281"/>
      <c r="D216" s="281"/>
      <c r="E216" s="281"/>
      <c r="F216" s="304" t="s">
        <v>1038</v>
      </c>
      <c r="G216" s="281"/>
      <c r="H216" s="281" t="s">
        <v>1208</v>
      </c>
      <c r="I216" s="281"/>
      <c r="J216" s="281"/>
      <c r="K216" s="329"/>
    </row>
    <row r="217" s="1" customFormat="1" ht="15" customHeight="1">
      <c r="B217" s="354"/>
      <c r="C217" s="281"/>
      <c r="D217" s="281"/>
      <c r="E217" s="281"/>
      <c r="F217" s="304" t="s">
        <v>1042</v>
      </c>
      <c r="G217" s="343"/>
      <c r="H217" s="333" t="s">
        <v>1043</v>
      </c>
      <c r="I217" s="333"/>
      <c r="J217" s="333"/>
      <c r="K217" s="355"/>
    </row>
    <row r="218" s="1" customFormat="1" ht="15" customHeight="1">
      <c r="B218" s="354"/>
      <c r="C218" s="281"/>
      <c r="D218" s="281"/>
      <c r="E218" s="281"/>
      <c r="F218" s="304" t="s">
        <v>1044</v>
      </c>
      <c r="G218" s="343"/>
      <c r="H218" s="333" t="s">
        <v>1209</v>
      </c>
      <c r="I218" s="333"/>
      <c r="J218" s="333"/>
      <c r="K218" s="355"/>
    </row>
    <row r="219" s="1" customFormat="1" ht="15" customHeight="1">
      <c r="B219" s="354"/>
      <c r="C219" s="281"/>
      <c r="D219" s="281"/>
      <c r="E219" s="281"/>
      <c r="F219" s="304"/>
      <c r="G219" s="343"/>
      <c r="H219" s="333"/>
      <c r="I219" s="333"/>
      <c r="J219" s="333"/>
      <c r="K219" s="355"/>
    </row>
    <row r="220" s="1" customFormat="1" ht="15" customHeight="1">
      <c r="B220" s="354"/>
      <c r="C220" s="281" t="s">
        <v>1169</v>
      </c>
      <c r="D220" s="281"/>
      <c r="E220" s="281"/>
      <c r="F220" s="304">
        <v>1</v>
      </c>
      <c r="G220" s="343"/>
      <c r="H220" s="333" t="s">
        <v>1210</v>
      </c>
      <c r="I220" s="333"/>
      <c r="J220" s="333"/>
      <c r="K220" s="355"/>
    </row>
    <row r="221" s="1" customFormat="1" ht="15" customHeight="1">
      <c r="B221" s="354"/>
      <c r="C221" s="281"/>
      <c r="D221" s="281"/>
      <c r="E221" s="281"/>
      <c r="F221" s="304">
        <v>2</v>
      </c>
      <c r="G221" s="343"/>
      <c r="H221" s="333" t="s">
        <v>1211</v>
      </c>
      <c r="I221" s="333"/>
      <c r="J221" s="333"/>
      <c r="K221" s="355"/>
    </row>
    <row r="222" s="1" customFormat="1" ht="15" customHeight="1">
      <c r="B222" s="354"/>
      <c r="C222" s="281"/>
      <c r="D222" s="281"/>
      <c r="E222" s="281"/>
      <c r="F222" s="304">
        <v>3</v>
      </c>
      <c r="G222" s="343"/>
      <c r="H222" s="333" t="s">
        <v>1212</v>
      </c>
      <c r="I222" s="333"/>
      <c r="J222" s="333"/>
      <c r="K222" s="355"/>
    </row>
    <row r="223" s="1" customFormat="1" ht="15" customHeight="1">
      <c r="B223" s="354"/>
      <c r="C223" s="281"/>
      <c r="D223" s="281"/>
      <c r="E223" s="281"/>
      <c r="F223" s="304">
        <v>4</v>
      </c>
      <c r="G223" s="343"/>
      <c r="H223" s="333" t="s">
        <v>1213</v>
      </c>
      <c r="I223" s="333"/>
      <c r="J223" s="333"/>
      <c r="K223" s="355"/>
    </row>
    <row r="224" s="1" customFormat="1" ht="12.75" customHeight="1">
      <c r="B224" s="356"/>
      <c r="C224" s="357"/>
      <c r="D224" s="357"/>
      <c r="E224" s="357"/>
      <c r="F224" s="357"/>
      <c r="G224" s="357"/>
      <c r="H224" s="357"/>
      <c r="I224" s="357"/>
      <c r="J224" s="357"/>
      <c r="K224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2025-06-23T11:30:18Z</dcterms:created>
  <dcterms:modified xsi:type="dcterms:W3CDTF">2025-06-23T11:30:21Z</dcterms:modified>
</cp:coreProperties>
</file>